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19" activeTab="19"/>
  </bookViews>
  <sheets>
    <sheet name="9-A" sheetId="1" r:id="rId1"/>
    <sheet name="9-B " sheetId="2" r:id="rId2"/>
    <sheet name="9-C " sheetId="3" r:id="rId3"/>
    <sheet name="10-A" sheetId="4" r:id="rId4"/>
    <sheet name="10-B" sheetId="5" r:id="rId5"/>
    <sheet name="10-C" sheetId="6" r:id="rId6"/>
    <sheet name="10-D" sheetId="7" r:id="rId7"/>
    <sheet name="10-E" sheetId="8" r:id="rId8"/>
    <sheet name="10-F" sheetId="9" r:id="rId9"/>
    <sheet name="11-A" sheetId="10" r:id="rId10"/>
    <sheet name="11-B" sheetId="11" r:id="rId11"/>
    <sheet name="11-C" sheetId="12" r:id="rId12"/>
    <sheet name="11-D" sheetId="13" r:id="rId13"/>
    <sheet name="11-E" sheetId="14" r:id="rId14"/>
    <sheet name="12-A" sheetId="15" r:id="rId15"/>
    <sheet name="12-B" sheetId="16" r:id="rId16"/>
    <sheet name="12-C" sheetId="17" r:id="rId17"/>
    <sheet name="12-D" sheetId="18" r:id="rId18"/>
    <sheet name="12-E" sheetId="19" r:id="rId19"/>
    <sheet name="12-F" sheetId="20" r:id="rId20"/>
  </sheets>
  <definedNames/>
  <calcPr fullCalcOnLoad="1"/>
</workbook>
</file>

<file path=xl/sharedStrings.xml><?xml version="1.0" encoding="utf-8"?>
<sst xmlns="http://schemas.openxmlformats.org/spreadsheetml/2006/main" count="1268" uniqueCount="437">
  <si>
    <t>NO</t>
  </si>
  <si>
    <t>Derse farklı yardımcı kaynaklar getirir.</t>
  </si>
  <si>
    <t>Konuyla ilgili bilgi kaynaklarına nasıl ulaşacağını bilir.</t>
  </si>
  <si>
    <t>Ulaştığı kaynaklardan etkin biçimce yararlanır.</t>
  </si>
  <si>
    <t>Konuyla ilgili görüşlerini açıkça ifade eder.</t>
  </si>
  <si>
    <t>Belirttiği görüşler ve verdiği örnekler özgündür.</t>
  </si>
  <si>
    <t>Yeni,özgün ve eleştirel sorular sorar.</t>
  </si>
  <si>
    <t>Sorduğu sorular konuyu içselleştirdiğini yansıtır.</t>
  </si>
  <si>
    <t>Ödevlerini nitelikli ve özenle yapar.</t>
  </si>
  <si>
    <t>Bilgi toplamak için çeşitli kaynaklara başvurur.</t>
  </si>
  <si>
    <t>Sürekli farklı kaynaklar araştırıp yararlanmaya çalışır.</t>
  </si>
  <si>
    <t>Gözlem ve incelemelerinde dikkatlidir.</t>
  </si>
  <si>
    <t>Gözlemlerinden mantıklı sonuçlar çıkarır.</t>
  </si>
  <si>
    <t>İnceleme ve araştırma sonucunda genel yargılara varır.</t>
  </si>
  <si>
    <t xml:space="preserve"> </t>
  </si>
  <si>
    <t>S.N.</t>
  </si>
  <si>
    <t>ADI - SOYADI</t>
  </si>
  <si>
    <t>Derslere hazırlanarak gelir</t>
  </si>
  <si>
    <t xml:space="preserve">9 - A </t>
  </si>
  <si>
    <t>SINIFI</t>
  </si>
  <si>
    <t>TOPLAM    PUAN</t>
  </si>
  <si>
    <t xml:space="preserve"> DEĞERLENDİRME KRİTERLERİ </t>
  </si>
  <si>
    <t>11-A</t>
  </si>
  <si>
    <t>Ders araç gereçleri hazır olarak derse gelir</t>
  </si>
  <si>
    <t>Konuşurken Türkçeyi kurallarına uygun şekilde kullanır</t>
  </si>
  <si>
    <t>Yazım kurallarına dikkat ederek noktalama işaretlerini yerinde kullanarak yazar</t>
  </si>
  <si>
    <t>Kendisine verilen görevleri yerine getirir</t>
  </si>
  <si>
    <t>Arkadaşları ile uyum içerisindedir</t>
  </si>
  <si>
    <t>Genel görgü ve ahlak kurallarına uyar</t>
  </si>
  <si>
    <t>Okul ve Sınıf kurallarına uygun hareket eder</t>
  </si>
  <si>
    <t>AYDIN</t>
  </si>
  <si>
    <t>SERT</t>
  </si>
  <si>
    <t>DEMİR</t>
  </si>
  <si>
    <t>ÇALIŞKAN</t>
  </si>
  <si>
    <t>BULUT</t>
  </si>
  <si>
    <t>ARSLAN</t>
  </si>
  <si>
    <t>EŞİYOK</t>
  </si>
  <si>
    <t>AYŞE AYDIN</t>
  </si>
  <si>
    <t>ATABEY ÖZGÜLER</t>
  </si>
  <si>
    <t>MUZAFFER YILDIZ</t>
  </si>
  <si>
    <t>ECENUR KULABER</t>
  </si>
  <si>
    <t>KADER KUTLU</t>
  </si>
  <si>
    <t>İSMAİL KOÇ</t>
  </si>
  <si>
    <t>ŞEVVAL KÜÇÜKÇAKIR</t>
  </si>
  <si>
    <t>BEYZA ÇAKAR</t>
  </si>
  <si>
    <t>ZEHRA BÜLBÜL</t>
  </si>
  <si>
    <t>EZGİ ÇALIŞKAN</t>
  </si>
  <si>
    <t>KEREM KOYAN</t>
  </si>
  <si>
    <t>SİNAN YILMAZ</t>
  </si>
  <si>
    <t>MEHMED FURKAN SEVİNÇ</t>
  </si>
  <si>
    <t>YİĞİTHAN KARA</t>
  </si>
  <si>
    <t>HACER PALTA</t>
  </si>
  <si>
    <t>HATİCE AKTAŞ</t>
  </si>
  <si>
    <t xml:space="preserve">9 - B </t>
  </si>
  <si>
    <t>OĞUZ ORUÇ</t>
  </si>
  <si>
    <t>EFKAN UZ</t>
  </si>
  <si>
    <t>BAŞKURT</t>
  </si>
  <si>
    <t>HÜSEYİN SEFA UYSAL</t>
  </si>
  <si>
    <t>İLAYDA KÜNÜ</t>
  </si>
  <si>
    <t>FURKAN CAN YILDIZ</t>
  </si>
  <si>
    <t>SERAY BALCI</t>
  </si>
  <si>
    <t>TUĞBA KÖSE</t>
  </si>
  <si>
    <t>SEDA NUR ALTIN</t>
  </si>
  <si>
    <t>İREM KANBUR</t>
  </si>
  <si>
    <t>OZAN ÖZTÜRK</t>
  </si>
  <si>
    <t>KAMİL KAYA</t>
  </si>
  <si>
    <t>GÜLCAN UĞUZ</t>
  </si>
  <si>
    <t>HALİL İBRAHİM SARI</t>
  </si>
  <si>
    <t>EREN</t>
  </si>
  <si>
    <t>EREN DALGIÇ</t>
  </si>
  <si>
    <t>MUHAMMET AL</t>
  </si>
  <si>
    <t>9-C</t>
  </si>
  <si>
    <t>HANDER</t>
  </si>
  <si>
    <t>BERKTAŞ</t>
  </si>
  <si>
    <t>UYSAL</t>
  </si>
  <si>
    <t>ORUÇ</t>
  </si>
  <si>
    <t>GÜNEŞ</t>
  </si>
  <si>
    <t>SALİH ATABERK ÇAYIR</t>
  </si>
  <si>
    <t>İLKER ÇETİN</t>
  </si>
  <si>
    <t>HACER GÜNER</t>
  </si>
  <si>
    <t>YILDIRAY KAYA</t>
  </si>
  <si>
    <t>ESLEM BATUR</t>
  </si>
  <si>
    <t>İLAYDA TEKİN</t>
  </si>
  <si>
    <t>HAKAN ÇOBAN</t>
  </si>
  <si>
    <t>SEDEF KAVUK</t>
  </si>
  <si>
    <t>İSMAİL OKAN EKEN</t>
  </si>
  <si>
    <t>KEVSER ÇITAK</t>
  </si>
  <si>
    <t>EREN PALA</t>
  </si>
  <si>
    <t>ESMA GÜVEN</t>
  </si>
  <si>
    <t>HALİT CAN TUNA</t>
  </si>
  <si>
    <t>ZAHİDE USTA</t>
  </si>
  <si>
    <t>MERYEM AKIN</t>
  </si>
  <si>
    <t>MURAT TALI</t>
  </si>
  <si>
    <t>BARIŞ KAYA</t>
  </si>
  <si>
    <t>FATMA ADIGÜZEL</t>
  </si>
  <si>
    <t>TUNCER ÇELİK</t>
  </si>
  <si>
    <t>MÜZEVFER TALAN</t>
  </si>
  <si>
    <t>BUKET PERÇİN</t>
  </si>
  <si>
    <t>PINAR YILMAZ</t>
  </si>
  <si>
    <t>AYŞE EBRAR ÇAKMAK</t>
  </si>
  <si>
    <t>GAYE SABUNCU</t>
  </si>
  <si>
    <t>BURÇAK KÖSE</t>
  </si>
  <si>
    <t>SUDE EVREN</t>
  </si>
  <si>
    <t>GİZEM KURT</t>
  </si>
  <si>
    <t>BÜŞRA AKPINAR</t>
  </si>
  <si>
    <t>FATMAGÜL KALKAN</t>
  </si>
  <si>
    <t>AYÇA GİRGİN</t>
  </si>
  <si>
    <t>AYŞEGÜL KALKAN</t>
  </si>
  <si>
    <t>YAĞMUR GÜNAY</t>
  </si>
  <si>
    <t>SILA YILDIZ</t>
  </si>
  <si>
    <t>SİNEM AKÇAALAN</t>
  </si>
  <si>
    <t>10- A</t>
  </si>
  <si>
    <t>10-B</t>
  </si>
  <si>
    <t>MESTAN</t>
  </si>
  <si>
    <t>BARIŞ SEVİNÇ</t>
  </si>
  <si>
    <t>ENGİN ORTAKCI</t>
  </si>
  <si>
    <t>EMRE YILMAZ</t>
  </si>
  <si>
    <t>HASAN BULUT</t>
  </si>
  <si>
    <t>HÜSEYİN BULUT</t>
  </si>
  <si>
    <t>MEHMET BARIŞ ÜRESİN</t>
  </si>
  <si>
    <t>AHMET SEVİMLİ</t>
  </si>
  <si>
    <t>SAMET EYÜPOĞLU</t>
  </si>
  <si>
    <t>ESMA ŞEN</t>
  </si>
  <si>
    <t>ÖMER TATLI</t>
  </si>
  <si>
    <t>10-C</t>
  </si>
  <si>
    <t>GÜRİN</t>
  </si>
  <si>
    <t>GAMZE YAVAŞ</t>
  </si>
  <si>
    <t>MİNE ÇETİN</t>
  </si>
  <si>
    <t>ZEYNEP TOPCU</t>
  </si>
  <si>
    <t>KENAN UYAR</t>
  </si>
  <si>
    <t>MUSTAFA UZUN</t>
  </si>
  <si>
    <t>BUKET AYDINLIK</t>
  </si>
  <si>
    <t>BUSE ÖZDEMİR</t>
  </si>
  <si>
    <t>GAMZE KARAYEL</t>
  </si>
  <si>
    <t>KENAN AKA</t>
  </si>
  <si>
    <t>DEMİRCAN</t>
  </si>
  <si>
    <t>NUR YAMAN</t>
  </si>
  <si>
    <t>SALİHA OKAN</t>
  </si>
  <si>
    <t>İREM SERT</t>
  </si>
  <si>
    <t>ELİF KİLCİ</t>
  </si>
  <si>
    <t>BÜNYAMİN CAN</t>
  </si>
  <si>
    <t>EMRE TURAN</t>
  </si>
  <si>
    <t>HATİCE PALA</t>
  </si>
  <si>
    <t>HACER HAVVA KARAKAYA</t>
  </si>
  <si>
    <t>İSA KAYA</t>
  </si>
  <si>
    <t>ZELİHA AYDEMİR</t>
  </si>
  <si>
    <t>BEYZANUR TÜREDİ</t>
  </si>
  <si>
    <t>ÖMER EKER</t>
  </si>
  <si>
    <t>MUSTAFA GÜRİN</t>
  </si>
  <si>
    <t>BERKAY HIŞTIROĞLU</t>
  </si>
  <si>
    <t>10-D</t>
  </si>
  <si>
    <t>NAZLI KOCA</t>
  </si>
  <si>
    <t>ALİ MERSİN</t>
  </si>
  <si>
    <t>LEYLA SOLMAZ</t>
  </si>
  <si>
    <t>EDA ÇÖMEZ</t>
  </si>
  <si>
    <t>EMRULLAH COŞKUN</t>
  </si>
  <si>
    <t>ŞAFAK GÜLEÇ</t>
  </si>
  <si>
    <t>DİLAY ÇETİN</t>
  </si>
  <si>
    <t>HANİFE ÇAKIR</t>
  </si>
  <si>
    <t>İREMNUR TERZİ</t>
  </si>
  <si>
    <t>NURSEL COŞKUN</t>
  </si>
  <si>
    <t>ALİ SEYMEN</t>
  </si>
  <si>
    <t>AYŞE ONGAN</t>
  </si>
  <si>
    <t>FİTNET YILMAZ</t>
  </si>
  <si>
    <t>FATMANUR TAHRAN</t>
  </si>
  <si>
    <t>HÜSNİYE KIRLI</t>
  </si>
  <si>
    <t>MERVE SARI</t>
  </si>
  <si>
    <t>TAHA BALABAN</t>
  </si>
  <si>
    <t>CİHAN ABLAY</t>
  </si>
  <si>
    <t>HASAN CAN TOYCU</t>
  </si>
  <si>
    <t>10-E</t>
  </si>
  <si>
    <t>KORAY KÖROĞLU</t>
  </si>
  <si>
    <t>BATUHAN ORUÇ</t>
  </si>
  <si>
    <t>MEHMET BURHAN</t>
  </si>
  <si>
    <t>CEYHAN BOZKURT</t>
  </si>
  <si>
    <t>EMİRHAN BAŞ</t>
  </si>
  <si>
    <t>FATMANUR SABANCI</t>
  </si>
  <si>
    <t>ECEM ERDOĞAN</t>
  </si>
  <si>
    <t>ZEYNİ DUMAN</t>
  </si>
  <si>
    <t>HAZEL ZEYNEP KARAKAYA</t>
  </si>
  <si>
    <t>10-F</t>
  </si>
  <si>
    <t>ŞEVVAL BALI</t>
  </si>
  <si>
    <t>MERT GÜL</t>
  </si>
  <si>
    <t>ZEYNEP YILDIZ</t>
  </si>
  <si>
    <t>MERYEM BÜLBÜL</t>
  </si>
  <si>
    <t>HATİCE YILMAZ</t>
  </si>
  <si>
    <t>RESUL ARIK</t>
  </si>
  <si>
    <t>BEYZA AKÇAALAN</t>
  </si>
  <si>
    <t>ÖZNUR SAMUR</t>
  </si>
  <si>
    <t>EBRU YILMAZ</t>
  </si>
  <si>
    <t>11-B</t>
  </si>
  <si>
    <t>11-C</t>
  </si>
  <si>
    <t>11-D</t>
  </si>
  <si>
    <t>11-F</t>
  </si>
  <si>
    <t>12-A</t>
  </si>
  <si>
    <t>12-B</t>
  </si>
  <si>
    <t>12-C</t>
  </si>
  <si>
    <t>FATMA SARAÇ</t>
  </si>
  <si>
    <t>12-D</t>
  </si>
  <si>
    <t>12-F</t>
  </si>
  <si>
    <t>Hazırlama, Plana
Yayma ve Uygulamar</t>
  </si>
  <si>
    <t>SUNUM</t>
  </si>
  <si>
    <t xml:space="preserve"> HAZIRLIK</t>
  </si>
  <si>
    <t>UYGULAMA-PLANLAMA</t>
  </si>
  <si>
    <t>Materyal Zenginliği</t>
  </si>
  <si>
    <t>Dersin Özel Kurallarına Uygunluk</t>
  </si>
  <si>
    <t>Doğruluk ve Kullanabilirlik</t>
  </si>
  <si>
    <t>İSMET ÇETİN</t>
  </si>
  <si>
    <t>MATEMATİK ÖĞRETMENİ</t>
  </si>
  <si>
    <t>SÜMEYYE EREN</t>
  </si>
  <si>
    <t>MUSTAFA MESTAN</t>
  </si>
  <si>
    <t>CEM CEYHAN</t>
  </si>
  <si>
    <t>BERAT KARAKAŞ</t>
  </si>
  <si>
    <t>CEYHUN MESTAN</t>
  </si>
  <si>
    <t>FATMA ER</t>
  </si>
  <si>
    <t>MEHMET AYDIN</t>
  </si>
  <si>
    <t>RAMAZAN BÜLBÜL</t>
  </si>
  <si>
    <t>ECRİN TEKİN</t>
  </si>
  <si>
    <t>ÇAĞLA KESKİN</t>
  </si>
  <si>
    <t>BAHAR YILDIRIM</t>
  </si>
  <si>
    <t>HİLAL GEZGİN</t>
  </si>
  <si>
    <t>ABDÜLSAMET BALI</t>
  </si>
  <si>
    <t>SERRA BOZKIR</t>
  </si>
  <si>
    <t>EMİRHAN TANSÖK</t>
  </si>
  <si>
    <t>NAZLICAN BÜLBÜL</t>
  </si>
  <si>
    <t>HATİCE NUR POYRAZ</t>
  </si>
  <si>
    <t>SEDANUR MÜLAYİM</t>
  </si>
  <si>
    <t>MERT BEKTAŞ</t>
  </si>
  <si>
    <t>RUKİYE SELİN YILDIRIM</t>
  </si>
  <si>
    <t>KEZBAN DEMİRDÖVEN</t>
  </si>
  <si>
    <t>GÜLSEREN ATLI</t>
  </si>
  <si>
    <t>BUSE MUSLU</t>
  </si>
  <si>
    <t>MELİKE ÇALIK</t>
  </si>
  <si>
    <t>SÜMEYYE POLAT</t>
  </si>
  <si>
    <t>ZEYNEP YARALI</t>
  </si>
  <si>
    <t>AHMET EREN</t>
  </si>
  <si>
    <t>FURKAN BEKTAŞ</t>
  </si>
  <si>
    <t>MELİH ER</t>
  </si>
  <si>
    <t>BEYZANUR YAVUZ</t>
  </si>
  <si>
    <t>TÜLİN SAKIT</t>
  </si>
  <si>
    <t>EDANUR KÖSE</t>
  </si>
  <si>
    <t>SILA AYDIN</t>
  </si>
  <si>
    <t>İREM DALGIÇ</t>
  </si>
  <si>
    <t>ELANUR AKKURT</t>
  </si>
  <si>
    <t>ELİF EYÜPOĞLU</t>
  </si>
  <si>
    <t>SALİHA ŞAHİN</t>
  </si>
  <si>
    <t>SUDE NUR KAŞIKCILAR</t>
  </si>
  <si>
    <t>UMUT KÖSE</t>
  </si>
  <si>
    <t>HAVVA AŞCIOĞLU</t>
  </si>
  <si>
    <t>GÖZDE BABUÇ</t>
  </si>
  <si>
    <t>GÜLSÜN KOÇ</t>
  </si>
  <si>
    <t>AYBERK KARAGÖZ</t>
  </si>
  <si>
    <t>UĞURTAN SAVAŞ</t>
  </si>
  <si>
    <t>GİZEM KARAYEL</t>
  </si>
  <si>
    <t>GÖKTUĞ ATAR</t>
  </si>
  <si>
    <t>SEDAT FIRAT</t>
  </si>
  <si>
    <t>HABİL KANBUR</t>
  </si>
  <si>
    <t>ŞEVVAL KAYA</t>
  </si>
  <si>
    <t>FATMA ZEHRA ÖZ</t>
  </si>
  <si>
    <t>MELDA SILA KAYA</t>
  </si>
  <si>
    <t>SILA ESER</t>
  </si>
  <si>
    <t>EREN BEKİ</t>
  </si>
  <si>
    <t>EMRE BAYIR</t>
  </si>
  <si>
    <t>KIYMET BADAŞ</t>
  </si>
  <si>
    <t>MERTKAN YILMAZ</t>
  </si>
  <si>
    <t>YONCA ELMAS</t>
  </si>
  <si>
    <t>BUKET BAYRAM</t>
  </si>
  <si>
    <t>SILA YAVUZ</t>
  </si>
  <si>
    <t>MERVE ŞAHİN</t>
  </si>
  <si>
    <t>HİCAZİYE KÖSE</t>
  </si>
  <si>
    <t>AHMET FURKAN KOCA</t>
  </si>
  <si>
    <t>SENA SERİN</t>
  </si>
  <si>
    <t>AHMET MUHAMMET TANSÖK</t>
  </si>
  <si>
    <t>HİLAL ER</t>
  </si>
  <si>
    <t>İLDEM ŞİMŞEK</t>
  </si>
  <si>
    <t>HANDE NUR DEMİR</t>
  </si>
  <si>
    <t>İSMİNUR ÇOBAN</t>
  </si>
  <si>
    <t>EMİRHAN ŞENER</t>
  </si>
  <si>
    <t>AYBERK BAYER</t>
  </si>
  <si>
    <t>MERT AKSU</t>
  </si>
  <si>
    <t>GÖZDE TURAN</t>
  </si>
  <si>
    <t>FATİH BEKİ</t>
  </si>
  <si>
    <t>RABİA ŞAHİN</t>
  </si>
  <si>
    <t>AYŞENUR USLU</t>
  </si>
  <si>
    <t>GİZEM ATIŞ</t>
  </si>
  <si>
    <t>SEMANUR TOPBAŞ</t>
  </si>
  <si>
    <t>YUSUF BULUÇ</t>
  </si>
  <si>
    <t>ERAY KOÇ</t>
  </si>
  <si>
    <t>İPEK ÖZGE GEDİK</t>
  </si>
  <si>
    <t>ELİF AKBAŞ</t>
  </si>
  <si>
    <t>ZÜBEYDE SEVİNÇ</t>
  </si>
  <si>
    <t>HATİCE ÇAKMAK</t>
  </si>
  <si>
    <t>SILA DEMİR</t>
  </si>
  <si>
    <t>HÜMEYRA ÇAKICI</t>
  </si>
  <si>
    <t>HALİME ŞEYMA VAROL</t>
  </si>
  <si>
    <t>SILA AYRANCI</t>
  </si>
  <si>
    <t>MERVE MUSLU</t>
  </si>
  <si>
    <t>NAZAR ÇAKMAK</t>
  </si>
  <si>
    <t>MİRAÇ BALABAN</t>
  </si>
  <si>
    <t>BETÜL KARAKULAK</t>
  </si>
  <si>
    <t>SELİN YILDIZ</t>
  </si>
  <si>
    <t>EMİNE GÖLLÜ</t>
  </si>
  <si>
    <t>SİNEM TEKİN</t>
  </si>
  <si>
    <t>GİZEM KARATAĞ</t>
  </si>
  <si>
    <t>FATMANUR DURAK</t>
  </si>
  <si>
    <t>SONGÜL ESRA DEMİR</t>
  </si>
  <si>
    <t>SEDANUR ORTAKCI</t>
  </si>
  <si>
    <t>ÖZGE SAMUR</t>
  </si>
  <si>
    <t>YAREN BAYAT</t>
  </si>
  <si>
    <t>SUDE UZUN</t>
  </si>
  <si>
    <t>AYŞE ELİF TOMBUL</t>
  </si>
  <si>
    <t>BÜŞRA KURCU</t>
  </si>
  <si>
    <t>SERHAT OLGUN</t>
  </si>
  <si>
    <t>HASAN HÜSEYİN ÇİL</t>
  </si>
  <si>
    <t>SUMRUGÜL UĞUR</t>
  </si>
  <si>
    <t>BARIŞ KARATEPE</t>
  </si>
  <si>
    <t>SILA BABUÇ</t>
  </si>
  <si>
    <t>KAAN TURNA</t>
  </si>
  <si>
    <t>MERT KOÇ</t>
  </si>
  <si>
    <t>BAHADIR ÖZER</t>
  </si>
  <si>
    <t>RECEP GÜN</t>
  </si>
  <si>
    <t>HURŞİT ARSLAN</t>
  </si>
  <si>
    <t>ALİ ÇINAR</t>
  </si>
  <si>
    <t>OĞUZHAN KARAYEL</t>
  </si>
  <si>
    <t>GÜLSÜM EDA KAHRAMAN</t>
  </si>
  <si>
    <t>LÜTFİYE ÇAKIR</t>
  </si>
  <si>
    <t>FURKAN ÖZCAN</t>
  </si>
  <si>
    <t>SEYİT AHMET ERSÖZ</t>
  </si>
  <si>
    <t>ZEHRA YILMAZ</t>
  </si>
  <si>
    <t>BETÜL SEYMEN</t>
  </si>
  <si>
    <t>MERİÇ DİNÇER</t>
  </si>
  <si>
    <t>RECEP FATİH KARASAL</t>
  </si>
  <si>
    <t>ELİF BÜLBÜL</t>
  </si>
  <si>
    <t>YURDAŞEN GÜVENÇ</t>
  </si>
  <si>
    <t>BETÜL TEKE</t>
  </si>
  <si>
    <t>ZEYNEP AYDIN</t>
  </si>
  <si>
    <t>GAFFAR OKAN KARASAL</t>
  </si>
  <si>
    <t>GURBET EREN</t>
  </si>
  <si>
    <t>ASLI NUR KAYRAK</t>
  </si>
  <si>
    <t>SENEMNUR SARGIN</t>
  </si>
  <si>
    <t>BURCU YILDIZ</t>
  </si>
  <si>
    <t>ESLEM YAVUZ</t>
  </si>
  <si>
    <t>AYŞENUR SAKA</t>
  </si>
  <si>
    <t>ELİF PALA</t>
  </si>
  <si>
    <t>SILA GÜNEŞ</t>
  </si>
  <si>
    <t>RABİA AKKAYA</t>
  </si>
  <si>
    <t>EYLEM KALKAN</t>
  </si>
  <si>
    <t>FARUK ACAR</t>
  </si>
  <si>
    <t>OKTAY KAYGISIZ</t>
  </si>
  <si>
    <t>GENCAY TOKTAŞ</t>
  </si>
  <si>
    <t>ESRA AKTAŞ</t>
  </si>
  <si>
    <t>ŞEVVAL TUZCU</t>
  </si>
  <si>
    <t>AYSUN SEYHAN</t>
  </si>
  <si>
    <t>SILA YILMAZ</t>
  </si>
  <si>
    <t>ZEYNEP ECE KURU</t>
  </si>
  <si>
    <t>HÜSEYİN UYSAL</t>
  </si>
  <si>
    <t>YELİZ PENEK</t>
  </si>
  <si>
    <t>MESUT BUĞRA UYSAL</t>
  </si>
  <si>
    <t>ONUR ALPŞANLI</t>
  </si>
  <si>
    <t>BETÜL AKKURT</t>
  </si>
  <si>
    <t>ALİCAN YILMAZ</t>
  </si>
  <si>
    <t>SONER KAYGISIZ</t>
  </si>
  <si>
    <t>AYLİN BAYRAK</t>
  </si>
  <si>
    <t>EMİNE İNAN</t>
  </si>
  <si>
    <t>HAYRİYE KESER</t>
  </si>
  <si>
    <t>SEVDE UYSAL</t>
  </si>
  <si>
    <t>HATİCE SALI</t>
  </si>
  <si>
    <t>EMİRHAN KAÇAR</t>
  </si>
  <si>
    <t>NEFİSE KAHRAMAN</t>
  </si>
  <si>
    <t>BURAK SARDOĞAN</t>
  </si>
  <si>
    <t>ZEYNEP ERDOĞAN</t>
  </si>
  <si>
    <t>EMİRHAN DURAK</t>
  </si>
  <si>
    <t>MEHMET ALİ KESER</t>
  </si>
  <si>
    <t>ALİ ZEYBEK</t>
  </si>
  <si>
    <t>ELİF KUTLU</t>
  </si>
  <si>
    <t>HATİCE UÇAR</t>
  </si>
  <si>
    <t>OSMAN CİNAL</t>
  </si>
  <si>
    <t>BAYRAM VELİ YAMAN</t>
  </si>
  <si>
    <t>EDA SERBEST</t>
  </si>
  <si>
    <t>KUTSAL ÇETİN</t>
  </si>
  <si>
    <t>SİNEM BAŞARIR</t>
  </si>
  <si>
    <t>MEHMET ERMİŞ</t>
  </si>
  <si>
    <t>ESRA YEŞİLBAYRAK</t>
  </si>
  <si>
    <t>HÜSEYİN COŞKUN</t>
  </si>
  <si>
    <t>ÇAKIR HÜSEYİN ARI</t>
  </si>
  <si>
    <t>BURAK KAYMAK</t>
  </si>
  <si>
    <t>ABDULKADİR ÇETİN</t>
  </si>
  <si>
    <t>EMİNE PALTA</t>
  </si>
  <si>
    <t>SEDANUR AY</t>
  </si>
  <si>
    <t>SİNEM KAMACI</t>
  </si>
  <si>
    <t>MELTEM TEKİN</t>
  </si>
  <si>
    <t>BERKAN YAKUT ÇAYIR</t>
  </si>
  <si>
    <t>FARUK ÇİL</t>
  </si>
  <si>
    <t>NURETTİN HANDER</t>
  </si>
  <si>
    <t>AYNUR BAYRAM</t>
  </si>
  <si>
    <t>SILA KILIÇ</t>
  </si>
  <si>
    <t>ZEHRA DEMİRTAŞ</t>
  </si>
  <si>
    <t>SUDE EREYLİ</t>
  </si>
  <si>
    <t>GİZEM YİĞİTOĞLU</t>
  </si>
  <si>
    <t>ADALET EREN</t>
  </si>
  <si>
    <t>BEYZANUR ZEYNEP DEMİR</t>
  </si>
  <si>
    <t>AKGÜL AYBÜKE ŞENEL</t>
  </si>
  <si>
    <t>ALEYNA EYÜPOĞLU</t>
  </si>
  <si>
    <t>ARİFE KÜÇÜK</t>
  </si>
  <si>
    <t>BETÜL EVREN</t>
  </si>
  <si>
    <t>DİDEM KUZU</t>
  </si>
  <si>
    <t>BELİNAY CENGİZ</t>
  </si>
  <si>
    <t>AYŞE NUR ALTIN</t>
  </si>
  <si>
    <t>ABDURRAHİM BAŞKURT</t>
  </si>
  <si>
    <t>AKAY YILMAZ</t>
  </si>
  <si>
    <t>ARDA ARSLAN</t>
  </si>
  <si>
    <t>EMİNE AKIN</t>
  </si>
  <si>
    <t>EMRE AYDIN</t>
  </si>
  <si>
    <t>SEYFULLAH YILMAZ</t>
  </si>
  <si>
    <t>AYŞENUR AYDIN</t>
  </si>
  <si>
    <t>BEYZA AKBAŞ</t>
  </si>
  <si>
    <t>MERTCAN ÇALIŞKAN</t>
  </si>
  <si>
    <t>SUDENUR BULUT</t>
  </si>
  <si>
    <t>EMİRHAN ARSLAN</t>
  </si>
  <si>
    <t>ECENUR KARAOĞLU</t>
  </si>
  <si>
    <t>AYLİN AKBAŞ</t>
  </si>
  <si>
    <t>CEREN URUN</t>
  </si>
  <si>
    <t>BÜŞRA ALAN</t>
  </si>
  <si>
    <t>GÖRKEM KARATAŞ</t>
  </si>
  <si>
    <t>NURAN MAĞAT</t>
  </si>
  <si>
    <t>ALPEREN BULUÇ</t>
  </si>
  <si>
    <t>ALİHAN SERT</t>
  </si>
  <si>
    <t>HÜSEYİN GÜNEŞ</t>
  </si>
  <si>
    <t>MEVANUR KALKAN</t>
  </si>
  <si>
    <t>ELİF NUR KAYNAK</t>
  </si>
  <si>
    <t>KAMİL GÜMÜŞ</t>
  </si>
  <si>
    <t>İLHAN ÇAKIR</t>
  </si>
  <si>
    <t>HAMZA ÇOŞKUN</t>
  </si>
  <si>
    <t>SERCAN ÇAĞLAYAN</t>
  </si>
  <si>
    <t>İBRAHİM HALİL EFE</t>
  </si>
  <si>
    <t>ELİFNUR DEMİRCAN</t>
  </si>
  <si>
    <t xml:space="preserve"> 2018-2019 EĞİTİM ÖĞRETİM YILIMATEMATİK DERSİ DERS DIŞI PERFORMANS DEĞERLENDİRME ÖLÇEĞİ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</si>
</sst>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€-2]\ #,##0.00_);[Red]\([$€-2]\ #,##0.00\)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 Tur"/>
      <family val="0"/>
    </font>
    <font>
      <b/>
      <sz val="10"/>
      <color indexed="17"/>
      <name val="Times New Roman"/>
      <family val="1"/>
    </font>
    <font>
      <sz val="10"/>
      <color indexed="8"/>
      <name val="Palatino Linotype"/>
      <family val="1"/>
    </font>
    <font>
      <b/>
      <i/>
      <sz val="8"/>
      <name val="Times New Roman"/>
      <family val="1"/>
    </font>
    <font>
      <sz val="7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10"/>
      <name val="Tahoma"/>
      <family val="2"/>
    </font>
    <font>
      <sz val="9"/>
      <color indexed="8"/>
      <name val="Tahoma"/>
      <family val="2"/>
    </font>
    <font>
      <sz val="7"/>
      <name val="Tahoma"/>
      <family val="0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 shrinkToFit="1"/>
      <protection locked="0"/>
    </xf>
    <xf numFmtId="0" fontId="3" fillId="0" borderId="10" xfId="0" applyNumberFormat="1" applyFont="1" applyBorder="1" applyAlignment="1" applyProtection="1">
      <alignment horizontal="center" textRotation="90" wrapText="1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 locked="0"/>
    </xf>
    <xf numFmtId="0" fontId="5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textRotation="90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textRotation="90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1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top"/>
      <protection locked="0"/>
    </xf>
    <xf numFmtId="0" fontId="15" fillId="33" borderId="10" xfId="0" applyFont="1" applyFill="1" applyBorder="1" applyAlignment="1" applyProtection="1">
      <alignment horizontal="left" vertical="top"/>
      <protection locked="0"/>
    </xf>
    <xf numFmtId="0" fontId="13" fillId="33" borderId="10" xfId="0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horizontal="center" vertical="top"/>
      <protection locked="0"/>
    </xf>
    <xf numFmtId="1" fontId="8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5" xfId="0" applyNumberFormat="1" applyFont="1" applyFill="1" applyBorder="1" applyAlignment="1" applyProtection="1">
      <alignment horizontal="left" vertical="top" indent="1"/>
      <protection locked="0"/>
    </xf>
    <xf numFmtId="0" fontId="16" fillId="0" borderId="15" xfId="0" applyNumberFormat="1" applyFont="1" applyFill="1" applyBorder="1" applyAlignment="1" applyProtection="1">
      <alignment vertical="top"/>
      <protection locked="0"/>
    </xf>
    <xf numFmtId="0" fontId="14" fillId="33" borderId="10" xfId="0" applyFont="1" applyFill="1" applyBorder="1" applyAlignment="1" applyProtection="1">
      <alignment vertical="center" wrapText="1"/>
      <protection locked="0"/>
    </xf>
    <xf numFmtId="1" fontId="13" fillId="33" borderId="10" xfId="0" applyNumberFormat="1" applyFont="1" applyFill="1" applyBorder="1" applyAlignment="1" applyProtection="1">
      <alignment horizontal="left" vertical="top"/>
      <protection locked="0"/>
    </xf>
    <xf numFmtId="0" fontId="13" fillId="33" borderId="10" xfId="0" applyFont="1" applyFill="1" applyBorder="1" applyAlignment="1" applyProtection="1">
      <alignment horizontal="left" vertical="top"/>
      <protection locked="0"/>
    </xf>
    <xf numFmtId="1" fontId="13" fillId="33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14" fillId="0" borderId="10" xfId="0" applyNumberFormat="1" applyFont="1" applyFill="1" applyBorder="1" applyAlignment="1" applyProtection="1">
      <alignment horizontal="center" vertical="top"/>
      <protection locked="0"/>
    </xf>
    <xf numFmtId="0" fontId="14" fillId="0" borderId="15" xfId="0" applyNumberFormat="1" applyFont="1" applyFill="1" applyBorder="1" applyAlignment="1" applyProtection="1">
      <alignment vertical="top"/>
      <protection locked="0"/>
    </xf>
    <xf numFmtId="0" fontId="0" fillId="33" borderId="10" xfId="0" applyFont="1" applyFill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top"/>
      <protection locked="0"/>
    </xf>
    <xf numFmtId="1" fontId="8" fillId="0" borderId="10" xfId="0" applyNumberFormat="1" applyFont="1" applyBorder="1" applyAlignment="1" applyProtection="1">
      <alignment vertical="top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1" fontId="17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left" vertical="top" indent="1"/>
      <protection locked="0"/>
    </xf>
    <xf numFmtId="0" fontId="14" fillId="33" borderId="15" xfId="0" applyNumberFormat="1" applyFont="1" applyFill="1" applyBorder="1" applyAlignment="1" applyProtection="1">
      <alignment vertical="top"/>
      <protection locked="0"/>
    </xf>
    <xf numFmtId="1" fontId="8" fillId="0" borderId="10" xfId="0" applyNumberFormat="1" applyFont="1" applyBorder="1" applyAlignment="1" applyProtection="1">
      <alignment horizontal="left" vertical="top"/>
      <protection locked="0"/>
    </xf>
    <xf numFmtId="0" fontId="14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0" fontId="12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M7" sqref="AM7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4.875" style="5" hidden="1" customWidth="1"/>
    <col min="38" max="16384" width="9.125" style="5" customWidth="1"/>
  </cols>
  <sheetData>
    <row r="1" spans="1:26" ht="30.75" customHeight="1">
      <c r="A1" s="76" t="s">
        <v>436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18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 t="s">
        <v>14</v>
      </c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35" t="s">
        <v>14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0">
        <v>1</v>
      </c>
      <c r="B6" s="61">
        <v>4</v>
      </c>
      <c r="C6" s="62" t="s">
        <v>212</v>
      </c>
      <c r="D6" s="18"/>
      <c r="E6" s="1">
        <f aca="true" t="shared" si="0" ref="E6:E40">IF(S6="","",(IF(D6="YOK",(VLOOKUP(S6,$V$90:$AJ$154,2,0)),(VLOOKUP(S6,$V$10:$AJ$82,2,0)))))</f>
      </c>
      <c r="F6" s="1">
        <f aca="true" t="shared" si="1" ref="F6:F40">IF(S6="","",(IF(D6="YOK",(VLOOKUP(S6,$V$90:$AJ$154,3,0)),(VLOOKUP(S6,$V$10:$AJ$82,3,0)))))</f>
      </c>
      <c r="G6" s="1">
        <f aca="true" t="shared" si="2" ref="G6:G40">IF(S6="","",(IF(D6="YOK",(VLOOKUP(S6,$V$90:$AJ$154,4,0)),(VLOOKUP(S6,$V$10:$AJ$82,4,0)))))</f>
      </c>
      <c r="H6" s="1">
        <f aca="true" t="shared" si="3" ref="H6:H40">IF(S6="","",(IF(D6="YOK",(VLOOKUP(S6,$V$90:$AJ$154,5,0)),(VLOOKUP(S6,$V$10:$AJ$82,5,0)))))</f>
      </c>
      <c r="I6" s="1">
        <f aca="true" t="shared" si="4" ref="I6:I40">IF(S6="","",(IF(D6="YOK",(VLOOKUP(S6,$V$90:$AJ$154,6,0)),(VLOOKUP(S6,$V$10:$AJ$82,6,0)))))</f>
      </c>
      <c r="J6" s="1">
        <f aca="true" t="shared" si="5" ref="J6:J40">IF(S6="","",(IF(D6="YOK",(VLOOKUP(S6,$V$90:$AJ$154,7,0)),(VLOOKUP(S6,$V$10:$AJ$82,7,0)))))</f>
      </c>
      <c r="K6" s="1">
        <f aca="true" t="shared" si="6" ref="K6:K40">IF(S6="","",(IF(D6="YOK",(VLOOKUP(S6,$V$90:$AJ$154,8,0)),(VLOOKUP(S6,$V$10:$AJ$82,8,0)))))</f>
      </c>
      <c r="L6" s="1">
        <f aca="true" t="shared" si="7" ref="L6:L40">IF(S6="","",(IF(D6="YOK",(VLOOKUP(S6,$V$90:$AJ$154,9,0)),(VLOOKUP(S6,$V$10:$AJ$82,9,0)))))</f>
      </c>
      <c r="M6" s="1">
        <f aca="true" t="shared" si="8" ref="M6:M40">IF(S6="","",(IF(D6="YOK",(VLOOKUP(S6,$V$90:$AJ$154,10,0)),(VLOOKUP(S6,$V$10:$AJ$82,10,0)))))</f>
      </c>
      <c r="N6" s="1">
        <f aca="true" t="shared" si="9" ref="N6:N40">IF(S6="","",(IF(D6="YOK",(VLOOKUP(S6,$V$90:$AJ$154,11,0)),(VLOOKUP(S6,$V$10:$AJ$82,11,0)))))</f>
      </c>
      <c r="O6" s="1">
        <f aca="true" t="shared" si="10" ref="O6:O40">IF(S6="","",(IF(D6="YOK",(VLOOKUP(S6,$V$90:$AJ$154,12,0)),(VLOOKUP(S6,$V$10:$AJ$82,12,0)))))</f>
      </c>
      <c r="P6" s="1">
        <f aca="true" t="shared" si="11" ref="P6:P40">IF(S6="","",(IF(D6="YOK",(VLOOKUP(S6,$V$90:$AJ$154,13,0)),(VLOOKUP(S6,$V$10:$AJ$82,13,0)))))</f>
      </c>
      <c r="Q6" s="1">
        <f aca="true" t="shared" si="12" ref="Q6:Q40">IF(S6="","",(IF(D6="YOK",(VLOOKUP(S6,$V$90:$AJ$154,14,0)),(VLOOKUP(S6,$V$10:$AJ$82,14,0)))))</f>
      </c>
      <c r="R6" s="1">
        <f aca="true" t="shared" si="13" ref="R6:R40">IF(S6="","",(IF(D6="YOK",(VLOOKUP(S6,$V$90:$AJ$154,15,0)),(VLOOKUP(S6,$V$10:$AJ$82,15,0)))))</f>
      </c>
      <c r="S6" s="19"/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0">
        <v>2</v>
      </c>
      <c r="B7" s="61">
        <v>6</v>
      </c>
      <c r="C7" s="62" t="s">
        <v>213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0">
        <v>3</v>
      </c>
      <c r="B8" s="61">
        <v>9</v>
      </c>
      <c r="C8" s="62" t="s">
        <v>214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0">
        <v>4</v>
      </c>
      <c r="B9" s="61">
        <v>17</v>
      </c>
      <c r="C9" s="62" t="s">
        <v>215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0">
        <v>5</v>
      </c>
      <c r="B10" s="61">
        <v>21</v>
      </c>
      <c r="C10" s="62" t="s">
        <v>216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0">
        <v>6</v>
      </c>
      <c r="B11" s="61">
        <v>22</v>
      </c>
      <c r="C11" s="62" t="s">
        <v>217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0">
        <v>7</v>
      </c>
      <c r="B12" s="61">
        <v>26</v>
      </c>
      <c r="C12" s="62" t="s">
        <v>218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0">
        <v>8</v>
      </c>
      <c r="B13" s="61">
        <v>28</v>
      </c>
      <c r="C13" s="62" t="s">
        <v>219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0">
        <v>9</v>
      </c>
      <c r="B14" s="61">
        <v>29</v>
      </c>
      <c r="C14" s="62" t="s">
        <v>220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0">
        <v>10</v>
      </c>
      <c r="B15" s="61">
        <v>30</v>
      </c>
      <c r="C15" s="62" t="s">
        <v>221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0">
        <v>11</v>
      </c>
      <c r="B16" s="61">
        <v>33</v>
      </c>
      <c r="C16" s="62" t="s">
        <v>222</v>
      </c>
      <c r="D16" s="18" t="s">
        <v>32</v>
      </c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0">
        <v>12</v>
      </c>
      <c r="B17" s="61">
        <v>34</v>
      </c>
      <c r="C17" s="62" t="s">
        <v>223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0">
        <v>13</v>
      </c>
      <c r="B18" s="61">
        <v>36</v>
      </c>
      <c r="C18" s="62" t="s">
        <v>224</v>
      </c>
      <c r="D18" s="18" t="s">
        <v>33</v>
      </c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0">
        <v>14</v>
      </c>
      <c r="B19" s="61">
        <v>40</v>
      </c>
      <c r="C19" s="62" t="s">
        <v>225</v>
      </c>
      <c r="D19" s="18" t="s">
        <v>34</v>
      </c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0">
        <v>15</v>
      </c>
      <c r="B20" s="61">
        <v>42</v>
      </c>
      <c r="C20" s="62" t="s">
        <v>226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0">
        <v>16</v>
      </c>
      <c r="B21" s="61">
        <v>47</v>
      </c>
      <c r="C21" s="62" t="s">
        <v>227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0">
        <v>17</v>
      </c>
      <c r="B22" s="61">
        <v>51</v>
      </c>
      <c r="C22" s="62" t="s">
        <v>228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0">
        <v>18</v>
      </c>
      <c r="B23" s="61">
        <v>54</v>
      </c>
      <c r="C23" s="62" t="s">
        <v>229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0">
        <v>19</v>
      </c>
      <c r="B24" s="61">
        <v>57</v>
      </c>
      <c r="C24" s="62" t="s">
        <v>230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0">
        <v>20</v>
      </c>
      <c r="B25" s="61">
        <v>58</v>
      </c>
      <c r="C25" s="62" t="s">
        <v>231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0">
        <v>21</v>
      </c>
      <c r="B26" s="61">
        <v>60</v>
      </c>
      <c r="C26" s="62" t="s">
        <v>232</v>
      </c>
      <c r="D26" s="18" t="s">
        <v>32</v>
      </c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0">
        <v>22</v>
      </c>
      <c r="B27" s="61">
        <v>61</v>
      </c>
      <c r="C27" s="62" t="s">
        <v>233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0">
        <v>23</v>
      </c>
      <c r="B28" s="61">
        <v>64</v>
      </c>
      <c r="C28" s="62" t="s">
        <v>234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60">
        <v>24</v>
      </c>
      <c r="B29" s="61">
        <v>334</v>
      </c>
      <c r="C29" s="62" t="s">
        <v>235</v>
      </c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60">
        <v>25</v>
      </c>
      <c r="B30" s="61">
        <v>356</v>
      </c>
      <c r="C30" s="62" t="s">
        <v>236</v>
      </c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60">
        <v>26</v>
      </c>
      <c r="B31" s="61">
        <v>577</v>
      </c>
      <c r="C31" s="62" t="s">
        <v>237</v>
      </c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5"/>
      <c r="C32" s="46"/>
      <c r="D32" s="18" t="s">
        <v>35</v>
      </c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5"/>
      <c r="C33" s="46"/>
      <c r="D33" s="18" t="s">
        <v>36</v>
      </c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5"/>
      <c r="C34" s="46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5"/>
      <c r="C35" s="46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45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45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">
        <v>207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">
        <v>208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2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22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69">
        <v>889</v>
      </c>
      <c r="C6" s="52" t="s">
        <v>398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69">
        <v>896</v>
      </c>
      <c r="C7" s="52" t="s">
        <v>399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69">
        <v>5759</v>
      </c>
      <c r="C8" s="52" t="s">
        <v>41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69">
        <v>5765</v>
      </c>
      <c r="C9" s="52" t="s">
        <v>400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69">
        <v>5767</v>
      </c>
      <c r="C10" s="52" t="s">
        <v>401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69">
        <v>5774</v>
      </c>
      <c r="C11" s="52" t="s">
        <v>402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69">
        <v>5783</v>
      </c>
      <c r="C12" s="52" t="s">
        <v>58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69">
        <v>5786</v>
      </c>
      <c r="C13" s="52" t="s">
        <v>403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69">
        <v>5787</v>
      </c>
      <c r="C14" s="52" t="s">
        <v>404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69">
        <v>5789</v>
      </c>
      <c r="C15" s="52" t="s">
        <v>60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69">
        <v>5795</v>
      </c>
      <c r="C16" s="52" t="s">
        <v>62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69">
        <v>5799</v>
      </c>
      <c r="C17" s="52" t="s">
        <v>405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69">
        <v>5802</v>
      </c>
      <c r="C18" s="52" t="s">
        <v>66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69">
        <v>5823</v>
      </c>
      <c r="C19" s="52" t="s">
        <v>406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69">
        <v>5825</v>
      </c>
      <c r="C20" s="52" t="s">
        <v>407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69">
        <v>5826</v>
      </c>
      <c r="C21" s="52" t="s">
        <v>79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69">
        <v>5828</v>
      </c>
      <c r="C22" s="52" t="s">
        <v>81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69">
        <v>5832</v>
      </c>
      <c r="C23" s="52" t="s">
        <v>82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69">
        <v>5837</v>
      </c>
      <c r="C24" s="52" t="s">
        <v>86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69">
        <v>5850</v>
      </c>
      <c r="C25" s="52" t="s">
        <v>90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69">
        <v>5861</v>
      </c>
      <c r="C26" s="52" t="s">
        <v>94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52">
        <v>9999</v>
      </c>
      <c r="C27" s="52" t="s">
        <v>408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52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52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5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5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5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55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55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1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190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8">
        <v>147</v>
      </c>
      <c r="C6" s="41" t="s">
        <v>115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8">
        <v>922</v>
      </c>
      <c r="C7" s="41" t="s">
        <v>38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8">
        <v>955</v>
      </c>
      <c r="C8" s="41" t="s">
        <v>409</v>
      </c>
      <c r="D8" s="18"/>
      <c r="E8" s="1">
        <f t="shared" si="0"/>
        <v>5</v>
      </c>
      <c r="F8" s="1">
        <f t="shared" si="1"/>
        <v>10</v>
      </c>
      <c r="G8" s="1">
        <f t="shared" si="2"/>
        <v>10</v>
      </c>
      <c r="H8" s="1">
        <f t="shared" si="3"/>
        <v>4</v>
      </c>
      <c r="I8" s="1">
        <f t="shared" si="4"/>
        <v>4</v>
      </c>
      <c r="J8" s="1">
        <f t="shared" si="5"/>
        <v>4</v>
      </c>
      <c r="K8" s="1">
        <f t="shared" si="6"/>
        <v>4</v>
      </c>
      <c r="L8" s="1">
        <f t="shared" si="7"/>
        <v>4</v>
      </c>
      <c r="M8" s="1">
        <f t="shared" si="8"/>
        <v>4</v>
      </c>
      <c r="N8" s="1">
        <f t="shared" si="9"/>
        <v>4</v>
      </c>
      <c r="O8" s="1">
        <f t="shared" si="10"/>
        <v>9</v>
      </c>
      <c r="P8" s="1">
        <f t="shared" si="11"/>
        <v>9</v>
      </c>
      <c r="Q8" s="1">
        <f t="shared" si="12"/>
        <v>9</v>
      </c>
      <c r="R8" s="1">
        <f t="shared" si="13"/>
        <v>9</v>
      </c>
      <c r="S8" s="19">
        <v>89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8">
        <v>5754</v>
      </c>
      <c r="C9" s="41" t="s">
        <v>39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8">
        <v>5760</v>
      </c>
      <c r="C10" s="41" t="s">
        <v>42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8">
        <v>5761</v>
      </c>
      <c r="C11" s="41" t="s">
        <v>410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8">
        <v>5768</v>
      </c>
      <c r="C12" s="41" t="s">
        <v>46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8">
        <v>5769</v>
      </c>
      <c r="C13" s="41" t="s">
        <v>47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8">
        <v>5770</v>
      </c>
      <c r="C14" s="41" t="s">
        <v>48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8">
        <v>5778</v>
      </c>
      <c r="C15" s="41" t="s">
        <v>55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8">
        <v>5784</v>
      </c>
      <c r="C16" s="41" t="s">
        <v>59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8">
        <v>5801</v>
      </c>
      <c r="C17" s="41" t="s">
        <v>65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8">
        <v>5846</v>
      </c>
      <c r="C18" s="41" t="s">
        <v>89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1"/>
      <c r="C19" s="41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1"/>
      <c r="C20" s="41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1"/>
      <c r="C21" s="41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1"/>
      <c r="C22" s="41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1"/>
      <c r="C23" s="41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/>
      <c r="C24" s="41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/>
      <c r="C25" s="41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/>
      <c r="C26" s="41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/>
      <c r="C27" s="41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3"/>
      <c r="C31" s="5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1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191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100</v>
      </c>
      <c r="C6" s="52" t="s">
        <v>411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152</v>
      </c>
      <c r="C7" s="52" t="s">
        <v>412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956</v>
      </c>
      <c r="C8" s="52" t="s">
        <v>413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957</v>
      </c>
      <c r="C9" s="52" t="s">
        <v>414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5751</v>
      </c>
      <c r="C10" s="52" t="s">
        <v>415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5755</v>
      </c>
      <c r="C11" s="52" t="s">
        <v>416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5756</v>
      </c>
      <c r="C12" s="52" t="s">
        <v>417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5763</v>
      </c>
      <c r="C13" s="52" t="s">
        <v>43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5764</v>
      </c>
      <c r="C14" s="52" t="s">
        <v>44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5766</v>
      </c>
      <c r="C15" s="52" t="s">
        <v>45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5775</v>
      </c>
      <c r="C16" s="52" t="s">
        <v>418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8">
        <v>5779</v>
      </c>
      <c r="C17" s="52" t="s">
        <v>419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4">
        <v>13</v>
      </c>
      <c r="B18" s="58">
        <v>5782</v>
      </c>
      <c r="C18" s="52" t="s">
        <v>57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4">
        <v>14</v>
      </c>
      <c r="B19" s="58">
        <v>5794</v>
      </c>
      <c r="C19" s="52" t="s">
        <v>61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4">
        <v>15</v>
      </c>
      <c r="B20" s="58">
        <v>5796</v>
      </c>
      <c r="C20" s="52" t="s">
        <v>420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4">
        <v>16</v>
      </c>
      <c r="B21" s="52">
        <v>5797</v>
      </c>
      <c r="C21" s="52" t="s">
        <v>63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4">
        <v>17</v>
      </c>
      <c r="B22" s="52">
        <v>5798</v>
      </c>
      <c r="C22" s="52" t="s">
        <v>64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4">
        <v>18</v>
      </c>
      <c r="B23" s="52">
        <v>5805</v>
      </c>
      <c r="C23" s="52" t="s">
        <v>50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4">
        <v>19</v>
      </c>
      <c r="B24" s="52">
        <v>5808</v>
      </c>
      <c r="C24" s="52" t="s">
        <v>209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4">
        <v>20</v>
      </c>
      <c r="B25" s="52">
        <v>5809</v>
      </c>
      <c r="C25" s="52" t="s">
        <v>69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4">
        <v>21</v>
      </c>
      <c r="B26" s="52">
        <v>5816</v>
      </c>
      <c r="C26" s="52" t="s">
        <v>421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4">
        <v>22</v>
      </c>
      <c r="B27" s="52">
        <v>5818</v>
      </c>
      <c r="C27" s="52" t="s">
        <v>422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3"/>
      <c r="C31" s="5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3"/>
      <c r="C32" s="5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53"/>
      <c r="C33" s="5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53"/>
      <c r="C34" s="5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53"/>
      <c r="C35" s="5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192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8">
        <v>20</v>
      </c>
      <c r="C6" s="52" t="s">
        <v>423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8">
        <v>192</v>
      </c>
      <c r="C7" s="52" t="s">
        <v>424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8">
        <v>867</v>
      </c>
      <c r="C8" s="52" t="s">
        <v>155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8">
        <v>869</v>
      </c>
      <c r="C9" s="52" t="s">
        <v>54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8">
        <v>883</v>
      </c>
      <c r="C10" s="52" t="s">
        <v>158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8">
        <v>938</v>
      </c>
      <c r="C11" s="52" t="s">
        <v>161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8">
        <v>979</v>
      </c>
      <c r="C12" s="52" t="s">
        <v>167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8">
        <v>3592</v>
      </c>
      <c r="C13" s="52" t="s">
        <v>168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8">
        <v>3602</v>
      </c>
      <c r="C14" s="52" t="s">
        <v>169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8">
        <v>5752</v>
      </c>
      <c r="C15" s="52" t="s">
        <v>425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8">
        <v>5793</v>
      </c>
      <c r="C16" s="52" t="s">
        <v>49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8">
        <v>5804</v>
      </c>
      <c r="C17" s="52" t="s">
        <v>426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8">
        <v>5806</v>
      </c>
      <c r="C18" s="52" t="s">
        <v>67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8">
        <v>5814</v>
      </c>
      <c r="C19" s="52" t="s">
        <v>427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8">
        <v>5817</v>
      </c>
      <c r="C20" s="52" t="s">
        <v>77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8">
        <v>5824</v>
      </c>
      <c r="C21" s="52" t="s">
        <v>78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8">
        <v>5833</v>
      </c>
      <c r="C22" s="52" t="s">
        <v>83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>
        <v>5841</v>
      </c>
      <c r="C23" s="52" t="s">
        <v>87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>
        <v>5854</v>
      </c>
      <c r="C24" s="52" t="s">
        <v>91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0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8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193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7</v>
      </c>
      <c r="C6" s="52" t="s">
        <v>428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10</v>
      </c>
      <c r="C7" s="52" t="s">
        <v>37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23</v>
      </c>
      <c r="C8" s="52" t="s">
        <v>429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24</v>
      </c>
      <c r="C9" s="52" t="s">
        <v>430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355</v>
      </c>
      <c r="C10" s="52" t="s">
        <v>52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874</v>
      </c>
      <c r="C11" s="52" t="s">
        <v>431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913</v>
      </c>
      <c r="C12" s="52" t="s">
        <v>432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968</v>
      </c>
      <c r="C13" s="52" t="s">
        <v>211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5758</v>
      </c>
      <c r="C14" s="52" t="s">
        <v>40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5811</v>
      </c>
      <c r="C15" s="52" t="s">
        <v>51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5856</v>
      </c>
      <c r="C16" s="52" t="s">
        <v>92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2">
        <v>5866</v>
      </c>
      <c r="C17" s="52" t="s">
        <v>95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1"/>
      <c r="C18" s="41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1"/>
      <c r="C19" s="41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1"/>
      <c r="C20" s="41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1"/>
      <c r="C21" s="41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1"/>
      <c r="C22" s="41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1"/>
      <c r="C23" s="41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/>
      <c r="C24" s="41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/>
      <c r="C25" s="41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/>
      <c r="C26" s="41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/>
      <c r="C27" s="41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0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194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83</v>
      </c>
      <c r="C6" s="52" t="s">
        <v>96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839</v>
      </c>
      <c r="C7" s="52" t="s">
        <v>97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843</v>
      </c>
      <c r="C8" s="52" t="s">
        <v>98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853</v>
      </c>
      <c r="C9" s="52" t="s">
        <v>99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854</v>
      </c>
      <c r="C10" s="52" t="s">
        <v>100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861</v>
      </c>
      <c r="C11" s="52" t="s">
        <v>101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864</v>
      </c>
      <c r="C12" s="52" t="s">
        <v>102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884</v>
      </c>
      <c r="C13" s="52" t="s">
        <v>103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887</v>
      </c>
      <c r="C14" s="52" t="s">
        <v>104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888</v>
      </c>
      <c r="C15" s="52" t="s">
        <v>105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897</v>
      </c>
      <c r="C16" s="52" t="s">
        <v>106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8">
        <v>898</v>
      </c>
      <c r="C17" s="52" t="s">
        <v>107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4">
        <v>13</v>
      </c>
      <c r="B18" s="58">
        <v>948</v>
      </c>
      <c r="C18" s="52" t="s">
        <v>108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4">
        <v>14</v>
      </c>
      <c r="B19" s="58">
        <v>954</v>
      </c>
      <c r="C19" s="52" t="s">
        <v>109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4">
        <v>15</v>
      </c>
      <c r="B20" s="58">
        <v>974</v>
      </c>
      <c r="C20" s="52" t="s">
        <v>110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1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1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8"/>
      <c r="C35" s="4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48"/>
      <c r="C36" s="44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7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195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2</v>
      </c>
      <c r="C6" s="52" t="s">
        <v>210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32</v>
      </c>
      <c r="C7" s="52" t="s">
        <v>433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35</v>
      </c>
      <c r="C8" s="52" t="s">
        <v>434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59</v>
      </c>
      <c r="C9" s="52" t="s">
        <v>114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195</v>
      </c>
      <c r="C10" s="52" t="s">
        <v>116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224</v>
      </c>
      <c r="C11" s="52" t="s">
        <v>117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825</v>
      </c>
      <c r="C12" s="52" t="s">
        <v>118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946</v>
      </c>
      <c r="C13" s="52" t="s">
        <v>119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952</v>
      </c>
      <c r="C14" s="52" t="s">
        <v>120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980</v>
      </c>
      <c r="C15" s="52" t="s">
        <v>121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1083</v>
      </c>
      <c r="C16" s="52" t="s">
        <v>122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8">
        <v>3589</v>
      </c>
      <c r="C17" s="52" t="s">
        <v>123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196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122</v>
      </c>
      <c r="C6" s="52" t="s">
        <v>148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163</v>
      </c>
      <c r="C7" s="52" t="s">
        <v>126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837</v>
      </c>
      <c r="C8" s="52" t="s">
        <v>128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838</v>
      </c>
      <c r="C9" s="52" t="s">
        <v>129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852</v>
      </c>
      <c r="C10" s="52" t="s">
        <v>130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863</v>
      </c>
      <c r="C11" s="52" t="s">
        <v>131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865</v>
      </c>
      <c r="C12" s="52" t="s">
        <v>132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873</v>
      </c>
      <c r="C13" s="52" t="s">
        <v>133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881</v>
      </c>
      <c r="C14" s="52" t="s">
        <v>134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893</v>
      </c>
      <c r="C15" s="52" t="s">
        <v>149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905</v>
      </c>
      <c r="C16" s="52" t="s">
        <v>435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8">
        <v>911</v>
      </c>
      <c r="C17" s="52" t="s">
        <v>136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4">
        <v>13</v>
      </c>
      <c r="B18" s="58">
        <v>925</v>
      </c>
      <c r="C18" s="52" t="s">
        <v>137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4">
        <v>14</v>
      </c>
      <c r="B19" s="58">
        <v>935</v>
      </c>
      <c r="C19" s="52" t="s">
        <v>138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4">
        <v>15</v>
      </c>
      <c r="B20" s="58">
        <v>941</v>
      </c>
      <c r="C20" s="52" t="s">
        <v>139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4">
        <v>16</v>
      </c>
      <c r="B21" s="58">
        <v>950</v>
      </c>
      <c r="C21" s="52" t="s">
        <v>140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4">
        <v>17</v>
      </c>
      <c r="B22" s="58">
        <v>961</v>
      </c>
      <c r="C22" s="52" t="s">
        <v>141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4">
        <v>18</v>
      </c>
      <c r="B23" s="58">
        <v>977</v>
      </c>
      <c r="C23" s="52" t="s">
        <v>142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4">
        <v>19</v>
      </c>
      <c r="B24" s="58">
        <v>990</v>
      </c>
      <c r="C24" s="52" t="s">
        <v>143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4">
        <v>20</v>
      </c>
      <c r="B25" s="58">
        <v>1057</v>
      </c>
      <c r="C25" s="52" t="s">
        <v>144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4">
        <v>21</v>
      </c>
      <c r="B26" s="58">
        <v>3599</v>
      </c>
      <c r="C26" s="52" t="s">
        <v>145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4">
        <v>22</v>
      </c>
      <c r="B27" s="58">
        <v>5731</v>
      </c>
      <c r="C27" s="52" t="s">
        <v>146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4">
        <v>23</v>
      </c>
      <c r="B28" s="58">
        <v>5737</v>
      </c>
      <c r="C28" s="52" t="s">
        <v>147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8"/>
      <c r="C35" s="4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48"/>
      <c r="C36" s="44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198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129</v>
      </c>
      <c r="C6" s="52" t="s">
        <v>151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846</v>
      </c>
      <c r="C7" s="52" t="s">
        <v>152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847</v>
      </c>
      <c r="C8" s="52" t="s">
        <v>153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851</v>
      </c>
      <c r="C9" s="52" t="s">
        <v>154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872</v>
      </c>
      <c r="C10" s="52" t="s">
        <v>156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878</v>
      </c>
      <c r="C11" s="52" t="s">
        <v>157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902</v>
      </c>
      <c r="C12" s="52" t="s">
        <v>159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924</v>
      </c>
      <c r="C13" s="52" t="s">
        <v>160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960</v>
      </c>
      <c r="C14" s="52" t="s">
        <v>162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963</v>
      </c>
      <c r="C15" s="52" t="s">
        <v>163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970</v>
      </c>
      <c r="C16" s="52" t="s">
        <v>164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8">
        <v>975</v>
      </c>
      <c r="C17" s="52" t="s">
        <v>165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4">
        <v>13</v>
      </c>
      <c r="B18" s="58">
        <v>976</v>
      </c>
      <c r="C18" s="52" t="s">
        <v>166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0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0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0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0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0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39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199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70">
        <v>1</v>
      </c>
      <c r="B6" s="71">
        <v>107</v>
      </c>
      <c r="C6" s="41" t="s">
        <v>171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70">
        <v>2</v>
      </c>
      <c r="B7" s="71">
        <v>109</v>
      </c>
      <c r="C7" s="41" t="s">
        <v>172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70">
        <v>3</v>
      </c>
      <c r="B8" s="71">
        <v>157</v>
      </c>
      <c r="C8" s="41" t="s">
        <v>173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70">
        <v>4</v>
      </c>
      <c r="B9" s="71">
        <v>165</v>
      </c>
      <c r="C9" s="41" t="s">
        <v>127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70">
        <v>5</v>
      </c>
      <c r="B10" s="71">
        <v>832</v>
      </c>
      <c r="C10" s="41" t="s">
        <v>174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70">
        <v>6</v>
      </c>
      <c r="B11" s="71">
        <v>934</v>
      </c>
      <c r="C11" s="41" t="s">
        <v>175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70">
        <v>7</v>
      </c>
      <c r="B12" s="71">
        <v>940</v>
      </c>
      <c r="C12" s="41" t="s">
        <v>176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70">
        <v>8</v>
      </c>
      <c r="B13" s="71">
        <v>944</v>
      </c>
      <c r="C13" s="41" t="s">
        <v>177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70">
        <v>9</v>
      </c>
      <c r="B14" s="71">
        <v>962</v>
      </c>
      <c r="C14" s="41" t="s">
        <v>178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70">
        <v>10</v>
      </c>
      <c r="B15" s="71">
        <v>1047</v>
      </c>
      <c r="C15" s="41" t="s">
        <v>179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47"/>
      <c r="C16" s="52"/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47"/>
      <c r="C17" s="52"/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4.87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53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 t="s">
        <v>14</v>
      </c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35" t="s">
        <v>14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8">
        <v>77</v>
      </c>
      <c r="C6" s="59" t="s">
        <v>238</v>
      </c>
      <c r="D6" s="18" t="s">
        <v>30</v>
      </c>
      <c r="E6" s="1">
        <f aca="true" t="shared" si="0" ref="E6:E40">IF(S6="","",(IF(D6="YOK",(VLOOKUP(S6,$V$90:$AJ$154,2,0)),(VLOOKUP(S6,$V$10:$AJ$82,2,0)))))</f>
        <v>4</v>
      </c>
      <c r="F6" s="1">
        <f aca="true" t="shared" si="1" ref="F6:F40">IF(S6="","",(IF(D6="YOK",(VLOOKUP(S6,$V$90:$AJ$154,3,0)),(VLOOKUP(S6,$V$10:$AJ$82,3,0)))))</f>
        <v>9</v>
      </c>
      <c r="G6" s="1">
        <f aca="true" t="shared" si="2" ref="G6:G40">IF(S6="","",(IF(D6="YOK",(VLOOKUP(S6,$V$90:$AJ$154,4,0)),(VLOOKUP(S6,$V$10:$AJ$82,4,0)))))</f>
        <v>9</v>
      </c>
      <c r="H6" s="1">
        <f aca="true" t="shared" si="3" ref="H6:H40">IF(S6="","",(IF(D6="YOK",(VLOOKUP(S6,$V$90:$AJ$154,5,0)),(VLOOKUP(S6,$V$10:$AJ$82,5,0)))))</f>
        <v>4</v>
      </c>
      <c r="I6" s="1">
        <f aca="true" t="shared" si="4" ref="I6:I40">IF(S6="","",(IF(D6="YOK",(VLOOKUP(S6,$V$90:$AJ$154,6,0)),(VLOOKUP(S6,$V$10:$AJ$82,6,0)))))</f>
        <v>4</v>
      </c>
      <c r="J6" s="1">
        <f aca="true" t="shared" si="5" ref="J6:J40">IF(S6="","",(IF(D6="YOK",(VLOOKUP(S6,$V$90:$AJ$154,7,0)),(VLOOKUP(S6,$V$10:$AJ$82,7,0)))))</f>
        <v>4</v>
      </c>
      <c r="K6" s="1">
        <f aca="true" t="shared" si="6" ref="K6:K40">IF(S6="","",(IF(D6="YOK",(VLOOKUP(S6,$V$90:$AJ$154,8,0)),(VLOOKUP(S6,$V$10:$AJ$82,8,0)))))</f>
        <v>4</v>
      </c>
      <c r="L6" s="1">
        <f aca="true" t="shared" si="7" ref="L6:L40">IF(S6="","",(IF(D6="YOK",(VLOOKUP(S6,$V$90:$AJ$154,9,0)),(VLOOKUP(S6,$V$10:$AJ$82,9,0)))))</f>
        <v>4</v>
      </c>
      <c r="M6" s="1">
        <f aca="true" t="shared" si="8" ref="M6:M40">IF(S6="","",(IF(D6="YOK",(VLOOKUP(S6,$V$90:$AJ$154,10,0)),(VLOOKUP(S6,$V$10:$AJ$82,10,0)))))</f>
        <v>3</v>
      </c>
      <c r="N6" s="1">
        <f aca="true" t="shared" si="9" ref="N6:N40">IF(S6="","",(IF(D6="YOK",(VLOOKUP(S6,$V$90:$AJ$154,11,0)),(VLOOKUP(S6,$V$10:$AJ$82,11,0)))))</f>
        <v>3</v>
      </c>
      <c r="O6" s="1">
        <f aca="true" t="shared" si="10" ref="O6:O40">IF(S6="","",(IF(D6="YOK",(VLOOKUP(S6,$V$90:$AJ$154,12,0)),(VLOOKUP(S6,$V$10:$AJ$82,12,0)))))</f>
        <v>8</v>
      </c>
      <c r="P6" s="1">
        <f aca="true" t="shared" si="11" ref="P6:P40">IF(S6="","",(IF(D6="YOK",(VLOOKUP(S6,$V$90:$AJ$154,13,0)),(VLOOKUP(S6,$V$10:$AJ$82,13,0)))))</f>
        <v>8</v>
      </c>
      <c r="Q6" s="1">
        <f aca="true" t="shared" si="12" ref="Q6:Q40">IF(S6="","",(IF(D6="YOK",(VLOOKUP(S6,$V$90:$AJ$154,14,0)),(VLOOKUP(S6,$V$10:$AJ$82,14,0)))))</f>
        <v>8</v>
      </c>
      <c r="R6" s="1">
        <f aca="true" t="shared" si="13" ref="R6:R40">IF(S6="","",(IF(D6="YOK",(VLOOKUP(S6,$V$90:$AJ$154,15,0)),(VLOOKUP(S6,$V$10:$AJ$82,15,0)))))</f>
        <v>8</v>
      </c>
      <c r="S6" s="19">
        <v>80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8">
        <v>87</v>
      </c>
      <c r="C7" s="59" t="s">
        <v>239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8">
        <v>90</v>
      </c>
      <c r="C8" s="59" t="s">
        <v>240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8">
        <v>95</v>
      </c>
      <c r="C9" s="59" t="s">
        <v>241</v>
      </c>
      <c r="D9" s="18"/>
      <c r="E9" s="1">
        <f t="shared" si="0"/>
        <v>2</v>
      </c>
      <c r="F9" s="1">
        <f t="shared" si="1"/>
        <v>7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6</v>
      </c>
      <c r="P9" s="1">
        <f t="shared" si="11"/>
        <v>6</v>
      </c>
      <c r="Q9" s="1">
        <f t="shared" si="12"/>
        <v>6</v>
      </c>
      <c r="R9" s="1">
        <f t="shared" si="13"/>
        <v>6</v>
      </c>
      <c r="S9" s="19">
        <v>50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8">
        <v>105</v>
      </c>
      <c r="C10" s="59" t="s">
        <v>242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8">
        <v>106</v>
      </c>
      <c r="C11" s="59" t="s">
        <v>243</v>
      </c>
      <c r="D11" s="18" t="s">
        <v>31</v>
      </c>
      <c r="E11" s="1">
        <f t="shared" si="0"/>
        <v>2</v>
      </c>
      <c r="F11" s="1">
        <f t="shared" si="1"/>
        <v>7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1</v>
      </c>
      <c r="L11" s="1">
        <f t="shared" si="7"/>
        <v>1</v>
      </c>
      <c r="M11" s="1">
        <f t="shared" si="8"/>
        <v>1</v>
      </c>
      <c r="N11" s="1">
        <f t="shared" si="9"/>
        <v>1</v>
      </c>
      <c r="O11" s="1">
        <f t="shared" si="10"/>
        <v>6</v>
      </c>
      <c r="P11" s="1">
        <f t="shared" si="11"/>
        <v>6</v>
      </c>
      <c r="Q11" s="1">
        <f t="shared" si="12"/>
        <v>6</v>
      </c>
      <c r="R11" s="1">
        <f t="shared" si="13"/>
        <v>6</v>
      </c>
      <c r="S11" s="19">
        <v>50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8">
        <v>112</v>
      </c>
      <c r="C12" s="59" t="s">
        <v>244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8">
        <v>116</v>
      </c>
      <c r="C13" s="59" t="s">
        <v>245</v>
      </c>
      <c r="D13" s="18" t="s">
        <v>56</v>
      </c>
      <c r="E13" s="1">
        <f t="shared" si="0"/>
        <v>3</v>
      </c>
      <c r="F13" s="1">
        <f t="shared" si="1"/>
        <v>8</v>
      </c>
      <c r="G13" s="1">
        <f t="shared" si="2"/>
        <v>8</v>
      </c>
      <c r="H13" s="1">
        <f t="shared" si="3"/>
        <v>3</v>
      </c>
      <c r="I13" s="1">
        <f t="shared" si="4"/>
        <v>3</v>
      </c>
      <c r="J13" s="1">
        <f t="shared" si="5"/>
        <v>3</v>
      </c>
      <c r="K13" s="1">
        <f t="shared" si="6"/>
        <v>3</v>
      </c>
      <c r="L13" s="1">
        <f t="shared" si="7"/>
        <v>3</v>
      </c>
      <c r="M13" s="1">
        <f t="shared" si="8"/>
        <v>3</v>
      </c>
      <c r="N13" s="1">
        <f t="shared" si="9"/>
        <v>3</v>
      </c>
      <c r="O13" s="1">
        <f t="shared" si="10"/>
        <v>8</v>
      </c>
      <c r="P13" s="1">
        <f t="shared" si="11"/>
        <v>8</v>
      </c>
      <c r="Q13" s="1">
        <f t="shared" si="12"/>
        <v>7</v>
      </c>
      <c r="R13" s="1">
        <f t="shared" si="13"/>
        <v>7</v>
      </c>
      <c r="S13" s="19">
        <v>70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8">
        <v>123</v>
      </c>
      <c r="C14" s="59" t="s">
        <v>246</v>
      </c>
      <c r="D14" s="18"/>
      <c r="E14" s="1">
        <f t="shared" si="0"/>
        <v>3</v>
      </c>
      <c r="F14" s="1">
        <f t="shared" si="1"/>
        <v>8</v>
      </c>
      <c r="G14" s="1">
        <f t="shared" si="2"/>
        <v>7</v>
      </c>
      <c r="H14" s="1">
        <f t="shared" si="3"/>
        <v>2</v>
      </c>
      <c r="I14" s="1">
        <f t="shared" si="4"/>
        <v>2</v>
      </c>
      <c r="J14" s="1">
        <f t="shared" si="5"/>
        <v>2</v>
      </c>
      <c r="K14" s="1">
        <f t="shared" si="6"/>
        <v>2</v>
      </c>
      <c r="L14" s="1">
        <f t="shared" si="7"/>
        <v>2</v>
      </c>
      <c r="M14" s="1">
        <f t="shared" si="8"/>
        <v>2</v>
      </c>
      <c r="N14" s="1">
        <f t="shared" si="9"/>
        <v>2</v>
      </c>
      <c r="O14" s="1">
        <f t="shared" si="10"/>
        <v>7</v>
      </c>
      <c r="P14" s="1">
        <f t="shared" si="11"/>
        <v>7</v>
      </c>
      <c r="Q14" s="1">
        <f t="shared" si="12"/>
        <v>7</v>
      </c>
      <c r="R14" s="1">
        <f t="shared" si="13"/>
        <v>7</v>
      </c>
      <c r="S14" s="19">
        <v>60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8">
        <v>125</v>
      </c>
      <c r="C15" s="59" t="s">
        <v>247</v>
      </c>
      <c r="D15" s="18"/>
      <c r="E15" s="1">
        <f t="shared" si="0"/>
        <v>2</v>
      </c>
      <c r="F15" s="1">
        <f t="shared" si="1"/>
        <v>7</v>
      </c>
      <c r="G15" s="1">
        <f t="shared" si="2"/>
        <v>7</v>
      </c>
      <c r="H15" s="1">
        <f t="shared" si="3"/>
        <v>2</v>
      </c>
      <c r="I15" s="1">
        <f t="shared" si="4"/>
        <v>2</v>
      </c>
      <c r="J15" s="1">
        <f t="shared" si="5"/>
        <v>2</v>
      </c>
      <c r="K15" s="1">
        <f t="shared" si="6"/>
        <v>1</v>
      </c>
      <c r="L15" s="1">
        <f t="shared" si="7"/>
        <v>1</v>
      </c>
      <c r="M15" s="1">
        <f t="shared" si="8"/>
        <v>1</v>
      </c>
      <c r="N15" s="1">
        <f t="shared" si="9"/>
        <v>1</v>
      </c>
      <c r="O15" s="1">
        <f t="shared" si="10"/>
        <v>6</v>
      </c>
      <c r="P15" s="1">
        <f t="shared" si="11"/>
        <v>6</v>
      </c>
      <c r="Q15" s="1">
        <f t="shared" si="12"/>
        <v>6</v>
      </c>
      <c r="R15" s="1">
        <f t="shared" si="13"/>
        <v>6</v>
      </c>
      <c r="S15" s="19">
        <v>50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8">
        <v>127</v>
      </c>
      <c r="C16" s="59" t="s">
        <v>248</v>
      </c>
      <c r="D16" s="18"/>
      <c r="E16" s="1">
        <f t="shared" si="0"/>
        <v>3</v>
      </c>
      <c r="F16" s="1">
        <f t="shared" si="1"/>
        <v>8</v>
      </c>
      <c r="G16" s="1">
        <f t="shared" si="2"/>
        <v>7</v>
      </c>
      <c r="H16" s="1">
        <f t="shared" si="3"/>
        <v>2</v>
      </c>
      <c r="I16" s="1">
        <f t="shared" si="4"/>
        <v>2</v>
      </c>
      <c r="J16" s="1">
        <f t="shared" si="5"/>
        <v>2</v>
      </c>
      <c r="K16" s="1">
        <f t="shared" si="6"/>
        <v>2</v>
      </c>
      <c r="L16" s="1">
        <f t="shared" si="7"/>
        <v>2</v>
      </c>
      <c r="M16" s="1">
        <f t="shared" si="8"/>
        <v>2</v>
      </c>
      <c r="N16" s="1">
        <f t="shared" si="9"/>
        <v>2</v>
      </c>
      <c r="O16" s="1">
        <f t="shared" si="10"/>
        <v>7</v>
      </c>
      <c r="P16" s="1">
        <f t="shared" si="11"/>
        <v>7</v>
      </c>
      <c r="Q16" s="1">
        <f t="shared" si="12"/>
        <v>7</v>
      </c>
      <c r="R16" s="1">
        <f t="shared" si="13"/>
        <v>7</v>
      </c>
      <c r="S16" s="19">
        <v>60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8">
        <v>134</v>
      </c>
      <c r="C17" s="59" t="s">
        <v>249</v>
      </c>
      <c r="D17" s="18"/>
      <c r="E17" s="1">
        <f t="shared" si="0"/>
        <v>2</v>
      </c>
      <c r="F17" s="1">
        <f t="shared" si="1"/>
        <v>7</v>
      </c>
      <c r="G17" s="1">
        <f t="shared" si="2"/>
        <v>7</v>
      </c>
      <c r="H17" s="1">
        <f t="shared" si="3"/>
        <v>2</v>
      </c>
      <c r="I17" s="1">
        <f t="shared" si="4"/>
        <v>2</v>
      </c>
      <c r="J17" s="1">
        <f t="shared" si="5"/>
        <v>2</v>
      </c>
      <c r="K17" s="1">
        <f t="shared" si="6"/>
        <v>1</v>
      </c>
      <c r="L17" s="1">
        <f t="shared" si="7"/>
        <v>1</v>
      </c>
      <c r="M17" s="1">
        <f t="shared" si="8"/>
        <v>1</v>
      </c>
      <c r="N17" s="1">
        <f t="shared" si="9"/>
        <v>1</v>
      </c>
      <c r="O17" s="1">
        <f t="shared" si="10"/>
        <v>6</v>
      </c>
      <c r="P17" s="1">
        <f t="shared" si="11"/>
        <v>6</v>
      </c>
      <c r="Q17" s="1">
        <f t="shared" si="12"/>
        <v>6</v>
      </c>
      <c r="R17" s="1">
        <f t="shared" si="13"/>
        <v>6</v>
      </c>
      <c r="S17" s="19">
        <v>50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8">
        <v>164</v>
      </c>
      <c r="C18" s="59" t="s">
        <v>250</v>
      </c>
      <c r="D18" s="18"/>
      <c r="E18" s="1">
        <f t="shared" si="0"/>
        <v>3</v>
      </c>
      <c r="F18" s="1">
        <f t="shared" si="1"/>
        <v>8</v>
      </c>
      <c r="G18" s="1">
        <f t="shared" si="2"/>
        <v>7</v>
      </c>
      <c r="H18" s="1">
        <f t="shared" si="3"/>
        <v>2</v>
      </c>
      <c r="I18" s="1">
        <f t="shared" si="4"/>
        <v>2</v>
      </c>
      <c r="J18" s="1">
        <f t="shared" si="5"/>
        <v>2</v>
      </c>
      <c r="K18" s="1">
        <f t="shared" si="6"/>
        <v>2</v>
      </c>
      <c r="L18" s="1">
        <f t="shared" si="7"/>
        <v>2</v>
      </c>
      <c r="M18" s="1">
        <f t="shared" si="8"/>
        <v>2</v>
      </c>
      <c r="N18" s="1">
        <f t="shared" si="9"/>
        <v>2</v>
      </c>
      <c r="O18" s="1">
        <f t="shared" si="10"/>
        <v>7</v>
      </c>
      <c r="P18" s="1">
        <f t="shared" si="11"/>
        <v>7</v>
      </c>
      <c r="Q18" s="1">
        <f t="shared" si="12"/>
        <v>7</v>
      </c>
      <c r="R18" s="1">
        <f t="shared" si="13"/>
        <v>7</v>
      </c>
      <c r="S18" s="19">
        <v>60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8">
        <v>168</v>
      </c>
      <c r="C19" s="59" t="s">
        <v>251</v>
      </c>
      <c r="D19" s="18"/>
      <c r="E19" s="1">
        <f t="shared" si="0"/>
        <v>2</v>
      </c>
      <c r="F19" s="1">
        <f t="shared" si="1"/>
        <v>7</v>
      </c>
      <c r="G19" s="1">
        <f t="shared" si="2"/>
        <v>7</v>
      </c>
      <c r="H19" s="1">
        <f t="shared" si="3"/>
        <v>2</v>
      </c>
      <c r="I19" s="1">
        <f t="shared" si="4"/>
        <v>2</v>
      </c>
      <c r="J19" s="1">
        <f t="shared" si="5"/>
        <v>2</v>
      </c>
      <c r="K19" s="1">
        <f t="shared" si="6"/>
        <v>1</v>
      </c>
      <c r="L19" s="1">
        <f t="shared" si="7"/>
        <v>1</v>
      </c>
      <c r="M19" s="1">
        <f t="shared" si="8"/>
        <v>1</v>
      </c>
      <c r="N19" s="1">
        <f t="shared" si="9"/>
        <v>1</v>
      </c>
      <c r="O19" s="1">
        <f t="shared" si="10"/>
        <v>6</v>
      </c>
      <c r="P19" s="1">
        <f t="shared" si="11"/>
        <v>6</v>
      </c>
      <c r="Q19" s="1">
        <f t="shared" si="12"/>
        <v>6</v>
      </c>
      <c r="R19" s="1">
        <f t="shared" si="13"/>
        <v>6</v>
      </c>
      <c r="S19" s="19">
        <v>50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8">
        <v>173</v>
      </c>
      <c r="C20" s="59" t="s">
        <v>252</v>
      </c>
      <c r="D20" s="18"/>
      <c r="E20" s="1">
        <f t="shared" si="0"/>
        <v>3</v>
      </c>
      <c r="F20" s="1">
        <f t="shared" si="1"/>
        <v>8</v>
      </c>
      <c r="G20" s="1">
        <f t="shared" si="2"/>
        <v>7</v>
      </c>
      <c r="H20" s="1">
        <f t="shared" si="3"/>
        <v>2</v>
      </c>
      <c r="I20" s="1">
        <f t="shared" si="4"/>
        <v>2</v>
      </c>
      <c r="J20" s="1">
        <f t="shared" si="5"/>
        <v>2</v>
      </c>
      <c r="K20" s="1">
        <f t="shared" si="6"/>
        <v>2</v>
      </c>
      <c r="L20" s="1">
        <f t="shared" si="7"/>
        <v>2</v>
      </c>
      <c r="M20" s="1">
        <f t="shared" si="8"/>
        <v>2</v>
      </c>
      <c r="N20" s="1">
        <f t="shared" si="9"/>
        <v>2</v>
      </c>
      <c r="O20" s="1">
        <f t="shared" si="10"/>
        <v>7</v>
      </c>
      <c r="P20" s="1">
        <f t="shared" si="11"/>
        <v>7</v>
      </c>
      <c r="Q20" s="1">
        <f t="shared" si="12"/>
        <v>7</v>
      </c>
      <c r="R20" s="1">
        <f t="shared" si="13"/>
        <v>7</v>
      </c>
      <c r="S20" s="19">
        <v>60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8">
        <v>176</v>
      </c>
      <c r="C21" s="59" t="s">
        <v>253</v>
      </c>
      <c r="D21" s="18"/>
      <c r="E21" s="1">
        <f t="shared" si="0"/>
        <v>2</v>
      </c>
      <c r="F21" s="1">
        <f t="shared" si="1"/>
        <v>7</v>
      </c>
      <c r="G21" s="1">
        <f t="shared" si="2"/>
        <v>7</v>
      </c>
      <c r="H21" s="1">
        <f t="shared" si="3"/>
        <v>2</v>
      </c>
      <c r="I21" s="1">
        <f t="shared" si="4"/>
        <v>2</v>
      </c>
      <c r="J21" s="1">
        <f t="shared" si="5"/>
        <v>2</v>
      </c>
      <c r="K21" s="1">
        <f t="shared" si="6"/>
        <v>1</v>
      </c>
      <c r="L21" s="1">
        <f t="shared" si="7"/>
        <v>1</v>
      </c>
      <c r="M21" s="1">
        <f t="shared" si="8"/>
        <v>1</v>
      </c>
      <c r="N21" s="1">
        <f t="shared" si="9"/>
        <v>1</v>
      </c>
      <c r="O21" s="1">
        <f t="shared" si="10"/>
        <v>6</v>
      </c>
      <c r="P21" s="1">
        <f t="shared" si="11"/>
        <v>6</v>
      </c>
      <c r="Q21" s="1">
        <f t="shared" si="12"/>
        <v>6</v>
      </c>
      <c r="R21" s="1">
        <f t="shared" si="13"/>
        <v>6</v>
      </c>
      <c r="S21" s="19">
        <v>50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8">
        <v>182</v>
      </c>
      <c r="C22" s="59" t="s">
        <v>254</v>
      </c>
      <c r="D22" s="18"/>
      <c r="E22" s="1">
        <f t="shared" si="0"/>
        <v>2</v>
      </c>
      <c r="F22" s="1">
        <f t="shared" si="1"/>
        <v>7</v>
      </c>
      <c r="G22" s="1">
        <f t="shared" si="2"/>
        <v>7</v>
      </c>
      <c r="H22" s="1">
        <f t="shared" si="3"/>
        <v>2</v>
      </c>
      <c r="I22" s="1">
        <f t="shared" si="4"/>
        <v>2</v>
      </c>
      <c r="J22" s="1">
        <f t="shared" si="5"/>
        <v>2</v>
      </c>
      <c r="K22" s="1">
        <f t="shared" si="6"/>
        <v>1</v>
      </c>
      <c r="L22" s="1">
        <f t="shared" si="7"/>
        <v>1</v>
      </c>
      <c r="M22" s="1">
        <f t="shared" si="8"/>
        <v>1</v>
      </c>
      <c r="N22" s="1">
        <f t="shared" si="9"/>
        <v>1</v>
      </c>
      <c r="O22" s="1">
        <f t="shared" si="10"/>
        <v>6</v>
      </c>
      <c r="P22" s="1">
        <f t="shared" si="11"/>
        <v>6</v>
      </c>
      <c r="Q22" s="1">
        <f t="shared" si="12"/>
        <v>6</v>
      </c>
      <c r="R22" s="1">
        <f t="shared" si="13"/>
        <v>6</v>
      </c>
      <c r="S22" s="19">
        <v>50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8">
        <v>188</v>
      </c>
      <c r="C23" s="59" t="s">
        <v>255</v>
      </c>
      <c r="D23" s="18"/>
      <c r="E23" s="1">
        <f t="shared" si="0"/>
        <v>2</v>
      </c>
      <c r="F23" s="1">
        <f t="shared" si="1"/>
        <v>7</v>
      </c>
      <c r="G23" s="1">
        <f t="shared" si="2"/>
        <v>7</v>
      </c>
      <c r="H23" s="1">
        <f t="shared" si="3"/>
        <v>2</v>
      </c>
      <c r="I23" s="1">
        <f t="shared" si="4"/>
        <v>2</v>
      </c>
      <c r="J23" s="1">
        <f t="shared" si="5"/>
        <v>2</v>
      </c>
      <c r="K23" s="1">
        <f t="shared" si="6"/>
        <v>1</v>
      </c>
      <c r="L23" s="1">
        <f t="shared" si="7"/>
        <v>1</v>
      </c>
      <c r="M23" s="1">
        <f t="shared" si="8"/>
        <v>1</v>
      </c>
      <c r="N23" s="1">
        <f t="shared" si="9"/>
        <v>1</v>
      </c>
      <c r="O23" s="1">
        <f t="shared" si="10"/>
        <v>6</v>
      </c>
      <c r="P23" s="1">
        <f t="shared" si="11"/>
        <v>6</v>
      </c>
      <c r="Q23" s="1">
        <f t="shared" si="12"/>
        <v>6</v>
      </c>
      <c r="R23" s="1">
        <f t="shared" si="13"/>
        <v>6</v>
      </c>
      <c r="S23" s="19">
        <v>50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58">
        <v>191</v>
      </c>
      <c r="C24" s="59" t="s">
        <v>256</v>
      </c>
      <c r="D24" s="18"/>
      <c r="E24" s="1">
        <f t="shared" si="0"/>
        <v>5</v>
      </c>
      <c r="F24" s="1">
        <f t="shared" si="1"/>
        <v>10</v>
      </c>
      <c r="G24" s="1">
        <f t="shared" si="2"/>
        <v>10</v>
      </c>
      <c r="H24" s="1">
        <f t="shared" si="3"/>
        <v>5</v>
      </c>
      <c r="I24" s="1">
        <f t="shared" si="4"/>
        <v>5</v>
      </c>
      <c r="J24" s="1">
        <f t="shared" si="5"/>
        <v>5</v>
      </c>
      <c r="K24" s="1">
        <f t="shared" si="6"/>
        <v>5</v>
      </c>
      <c r="L24" s="1">
        <f t="shared" si="7"/>
        <v>5</v>
      </c>
      <c r="M24" s="1">
        <f t="shared" si="8"/>
        <v>5</v>
      </c>
      <c r="N24" s="1">
        <f t="shared" si="9"/>
        <v>5</v>
      </c>
      <c r="O24" s="1">
        <f t="shared" si="10"/>
        <v>10</v>
      </c>
      <c r="P24" s="1">
        <f t="shared" si="11"/>
        <v>10</v>
      </c>
      <c r="Q24" s="1">
        <f t="shared" si="12"/>
        <v>10</v>
      </c>
      <c r="R24" s="1">
        <f t="shared" si="13"/>
        <v>10</v>
      </c>
      <c r="S24" s="19">
        <v>100</v>
      </c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58">
        <v>200</v>
      </c>
      <c r="C25" s="59" t="s">
        <v>257</v>
      </c>
      <c r="D25" s="18"/>
      <c r="E25" s="1">
        <f t="shared" si="0"/>
        <v>4</v>
      </c>
      <c r="F25" s="1">
        <f t="shared" si="1"/>
        <v>9</v>
      </c>
      <c r="G25" s="1">
        <f t="shared" si="2"/>
        <v>9</v>
      </c>
      <c r="H25" s="1">
        <f t="shared" si="3"/>
        <v>4</v>
      </c>
      <c r="I25" s="1">
        <f t="shared" si="4"/>
        <v>4</v>
      </c>
      <c r="J25" s="1">
        <f t="shared" si="5"/>
        <v>4</v>
      </c>
      <c r="K25" s="1">
        <f t="shared" si="6"/>
        <v>4</v>
      </c>
      <c r="L25" s="1">
        <f t="shared" si="7"/>
        <v>4</v>
      </c>
      <c r="M25" s="1">
        <f t="shared" si="8"/>
        <v>3</v>
      </c>
      <c r="N25" s="1">
        <f t="shared" si="9"/>
        <v>3</v>
      </c>
      <c r="O25" s="1">
        <f t="shared" si="10"/>
        <v>8</v>
      </c>
      <c r="P25" s="1">
        <f t="shared" si="11"/>
        <v>8</v>
      </c>
      <c r="Q25" s="1">
        <f t="shared" si="12"/>
        <v>8</v>
      </c>
      <c r="R25" s="1">
        <f t="shared" si="13"/>
        <v>8</v>
      </c>
      <c r="S25" s="19">
        <v>80</v>
      </c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58">
        <v>201</v>
      </c>
      <c r="C26" s="59" t="s">
        <v>258</v>
      </c>
      <c r="D26" s="18"/>
      <c r="E26" s="1">
        <f t="shared" si="0"/>
        <v>2</v>
      </c>
      <c r="F26" s="1">
        <f t="shared" si="1"/>
        <v>7</v>
      </c>
      <c r="G26" s="1">
        <f t="shared" si="2"/>
        <v>7</v>
      </c>
      <c r="H26" s="1">
        <f t="shared" si="3"/>
        <v>2</v>
      </c>
      <c r="I26" s="1">
        <f t="shared" si="4"/>
        <v>2</v>
      </c>
      <c r="J26" s="1">
        <f t="shared" si="5"/>
        <v>2</v>
      </c>
      <c r="K26" s="1">
        <f t="shared" si="6"/>
        <v>1</v>
      </c>
      <c r="L26" s="1">
        <f t="shared" si="7"/>
        <v>1</v>
      </c>
      <c r="M26" s="1">
        <f t="shared" si="8"/>
        <v>1</v>
      </c>
      <c r="N26" s="1">
        <f t="shared" si="9"/>
        <v>1</v>
      </c>
      <c r="O26" s="1">
        <f t="shared" si="10"/>
        <v>6</v>
      </c>
      <c r="P26" s="1">
        <f t="shared" si="11"/>
        <v>6</v>
      </c>
      <c r="Q26" s="1">
        <f t="shared" si="12"/>
        <v>6</v>
      </c>
      <c r="R26" s="1">
        <f t="shared" si="13"/>
        <v>6</v>
      </c>
      <c r="S26" s="19">
        <v>50</v>
      </c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58">
        <v>202</v>
      </c>
      <c r="C27" s="59" t="s">
        <v>259</v>
      </c>
      <c r="D27" s="18"/>
      <c r="E27" s="1">
        <f t="shared" si="0"/>
        <v>5</v>
      </c>
      <c r="F27" s="1">
        <f t="shared" si="1"/>
        <v>10</v>
      </c>
      <c r="G27" s="1">
        <f t="shared" si="2"/>
        <v>10</v>
      </c>
      <c r="H27" s="1">
        <f t="shared" si="3"/>
        <v>5</v>
      </c>
      <c r="I27" s="1">
        <f t="shared" si="4"/>
        <v>5</v>
      </c>
      <c r="J27" s="1">
        <f t="shared" si="5"/>
        <v>5</v>
      </c>
      <c r="K27" s="1">
        <f t="shared" si="6"/>
        <v>5</v>
      </c>
      <c r="L27" s="1">
        <f t="shared" si="7"/>
        <v>5</v>
      </c>
      <c r="M27" s="1">
        <f t="shared" si="8"/>
        <v>5</v>
      </c>
      <c r="N27" s="1">
        <f t="shared" si="9"/>
        <v>5</v>
      </c>
      <c r="O27" s="1">
        <f t="shared" si="10"/>
        <v>10</v>
      </c>
      <c r="P27" s="1">
        <f t="shared" si="11"/>
        <v>10</v>
      </c>
      <c r="Q27" s="1">
        <f t="shared" si="12"/>
        <v>10</v>
      </c>
      <c r="R27" s="1">
        <f t="shared" si="13"/>
        <v>10</v>
      </c>
      <c r="S27" s="19">
        <v>100</v>
      </c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58">
        <v>281</v>
      </c>
      <c r="C28" s="59" t="s">
        <v>260</v>
      </c>
      <c r="D28" s="18"/>
      <c r="E28" s="1">
        <f t="shared" si="0"/>
        <v>2</v>
      </c>
      <c r="F28" s="1">
        <f t="shared" si="1"/>
        <v>7</v>
      </c>
      <c r="G28" s="1">
        <f t="shared" si="2"/>
        <v>7</v>
      </c>
      <c r="H28" s="1">
        <f t="shared" si="3"/>
        <v>2</v>
      </c>
      <c r="I28" s="1">
        <f t="shared" si="4"/>
        <v>2</v>
      </c>
      <c r="J28" s="1">
        <f t="shared" si="5"/>
        <v>2</v>
      </c>
      <c r="K28" s="1">
        <f t="shared" si="6"/>
        <v>1</v>
      </c>
      <c r="L28" s="1">
        <f t="shared" si="7"/>
        <v>1</v>
      </c>
      <c r="M28" s="1">
        <f t="shared" si="8"/>
        <v>1</v>
      </c>
      <c r="N28" s="1">
        <f t="shared" si="9"/>
        <v>1</v>
      </c>
      <c r="O28" s="1">
        <f t="shared" si="10"/>
        <v>6</v>
      </c>
      <c r="P28" s="1">
        <f t="shared" si="11"/>
        <v>6</v>
      </c>
      <c r="Q28" s="1">
        <f t="shared" si="12"/>
        <v>6</v>
      </c>
      <c r="R28" s="1">
        <f t="shared" si="13"/>
        <v>6</v>
      </c>
      <c r="S28" s="19">
        <v>50</v>
      </c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58">
        <v>302</v>
      </c>
      <c r="C29" s="59" t="s">
        <v>261</v>
      </c>
      <c r="D29" s="18"/>
      <c r="E29" s="1">
        <f t="shared" si="0"/>
        <v>2</v>
      </c>
      <c r="F29" s="1">
        <f t="shared" si="1"/>
        <v>7</v>
      </c>
      <c r="G29" s="1">
        <f t="shared" si="2"/>
        <v>7</v>
      </c>
      <c r="H29" s="1">
        <f t="shared" si="3"/>
        <v>2</v>
      </c>
      <c r="I29" s="1">
        <f t="shared" si="4"/>
        <v>2</v>
      </c>
      <c r="J29" s="1">
        <f t="shared" si="5"/>
        <v>2</v>
      </c>
      <c r="K29" s="1">
        <f t="shared" si="6"/>
        <v>1</v>
      </c>
      <c r="L29" s="1">
        <f t="shared" si="7"/>
        <v>1</v>
      </c>
      <c r="M29" s="1">
        <f t="shared" si="8"/>
        <v>1</v>
      </c>
      <c r="N29" s="1">
        <f t="shared" si="9"/>
        <v>1</v>
      </c>
      <c r="O29" s="1">
        <f t="shared" si="10"/>
        <v>6</v>
      </c>
      <c r="P29" s="1">
        <f t="shared" si="11"/>
        <v>6</v>
      </c>
      <c r="Q29" s="1">
        <f t="shared" si="12"/>
        <v>6</v>
      </c>
      <c r="R29" s="1">
        <f t="shared" si="13"/>
        <v>6</v>
      </c>
      <c r="S29" s="19">
        <v>50</v>
      </c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8">
        <v>321</v>
      </c>
      <c r="C30" s="59" t="s">
        <v>262</v>
      </c>
      <c r="D30" s="18" t="s">
        <v>68</v>
      </c>
      <c r="E30" s="1">
        <f t="shared" si="0"/>
        <v>3</v>
      </c>
      <c r="F30" s="1">
        <f t="shared" si="1"/>
        <v>8</v>
      </c>
      <c r="G30" s="1">
        <f t="shared" si="2"/>
        <v>7</v>
      </c>
      <c r="H30" s="1">
        <f t="shared" si="3"/>
        <v>2</v>
      </c>
      <c r="I30" s="1">
        <f t="shared" si="4"/>
        <v>2</v>
      </c>
      <c r="J30" s="1">
        <f t="shared" si="5"/>
        <v>2</v>
      </c>
      <c r="K30" s="1">
        <f t="shared" si="6"/>
        <v>2</v>
      </c>
      <c r="L30" s="1">
        <f t="shared" si="7"/>
        <v>2</v>
      </c>
      <c r="M30" s="1">
        <f t="shared" si="8"/>
        <v>2</v>
      </c>
      <c r="N30" s="1">
        <f t="shared" si="9"/>
        <v>2</v>
      </c>
      <c r="O30" s="1">
        <f t="shared" si="10"/>
        <v>7</v>
      </c>
      <c r="P30" s="1">
        <f t="shared" si="11"/>
        <v>7</v>
      </c>
      <c r="Q30" s="1">
        <f t="shared" si="12"/>
        <v>7</v>
      </c>
      <c r="R30" s="1">
        <f t="shared" si="13"/>
        <v>7</v>
      </c>
      <c r="S30" s="19">
        <v>60</v>
      </c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8">
        <v>357</v>
      </c>
      <c r="C31" s="59" t="s">
        <v>263</v>
      </c>
      <c r="D31" s="18"/>
      <c r="E31" s="1">
        <f t="shared" si="0"/>
        <v>2</v>
      </c>
      <c r="F31" s="1">
        <f t="shared" si="1"/>
        <v>7</v>
      </c>
      <c r="G31" s="1">
        <f t="shared" si="2"/>
        <v>7</v>
      </c>
      <c r="H31" s="1">
        <f t="shared" si="3"/>
        <v>2</v>
      </c>
      <c r="I31" s="1">
        <f t="shared" si="4"/>
        <v>2</v>
      </c>
      <c r="J31" s="1">
        <f t="shared" si="5"/>
        <v>2</v>
      </c>
      <c r="K31" s="1">
        <f t="shared" si="6"/>
        <v>1</v>
      </c>
      <c r="L31" s="1">
        <f t="shared" si="7"/>
        <v>1</v>
      </c>
      <c r="M31" s="1">
        <f t="shared" si="8"/>
        <v>1</v>
      </c>
      <c r="N31" s="1">
        <f t="shared" si="9"/>
        <v>1</v>
      </c>
      <c r="O31" s="1">
        <f t="shared" si="10"/>
        <v>6</v>
      </c>
      <c r="P31" s="1">
        <f t="shared" si="11"/>
        <v>6</v>
      </c>
      <c r="Q31" s="1">
        <f t="shared" si="12"/>
        <v>6</v>
      </c>
      <c r="R31" s="1">
        <f t="shared" si="13"/>
        <v>6</v>
      </c>
      <c r="S31" s="19">
        <v>50</v>
      </c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8">
        <v>358</v>
      </c>
      <c r="C32" s="59" t="s">
        <v>264</v>
      </c>
      <c r="D32" s="18"/>
      <c r="E32" s="1">
        <f t="shared" si="0"/>
        <v>5</v>
      </c>
      <c r="F32" s="1">
        <f t="shared" si="1"/>
        <v>10</v>
      </c>
      <c r="G32" s="1">
        <f t="shared" si="2"/>
        <v>10</v>
      </c>
      <c r="H32" s="1">
        <f t="shared" si="3"/>
        <v>5</v>
      </c>
      <c r="I32" s="1">
        <f t="shared" si="4"/>
        <v>5</v>
      </c>
      <c r="J32" s="1">
        <f t="shared" si="5"/>
        <v>5</v>
      </c>
      <c r="K32" s="1">
        <f t="shared" si="6"/>
        <v>5</v>
      </c>
      <c r="L32" s="1">
        <f t="shared" si="7"/>
        <v>5</v>
      </c>
      <c r="M32" s="1">
        <f t="shared" si="8"/>
        <v>5</v>
      </c>
      <c r="N32" s="1">
        <f t="shared" si="9"/>
        <v>5</v>
      </c>
      <c r="O32" s="1">
        <f t="shared" si="10"/>
        <v>10</v>
      </c>
      <c r="P32" s="1">
        <f t="shared" si="11"/>
        <v>10</v>
      </c>
      <c r="Q32" s="1">
        <f t="shared" si="12"/>
        <v>10</v>
      </c>
      <c r="R32" s="1">
        <f t="shared" si="13"/>
        <v>10</v>
      </c>
      <c r="S32" s="19">
        <v>100</v>
      </c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5"/>
      <c r="C33" s="46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5"/>
      <c r="C34" s="46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5"/>
      <c r="C35" s="46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 insertColumns="0" insertRows="0"/>
  <protectedRanges>
    <protectedRange sqref="C2 E3:V3 E2:S2" name="Aralık1_2_1_21"/>
  </protectedRanges>
  <mergeCells count="11">
    <mergeCell ref="V3:AJ3"/>
    <mergeCell ref="A1:S1"/>
    <mergeCell ref="B4:C4"/>
    <mergeCell ref="K43:R43"/>
    <mergeCell ref="K44:R44"/>
    <mergeCell ref="B2:C3"/>
    <mergeCell ref="A2:A4"/>
    <mergeCell ref="E2:S2"/>
    <mergeCell ref="E3:H3"/>
    <mergeCell ref="O3:R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164"/>
  <sheetViews>
    <sheetView tabSelected="1" zoomScalePageLayoutView="0" workbookViewId="0" topLeftCell="A1">
      <selection activeCell="AM4" sqref="AM4"/>
    </sheetView>
  </sheetViews>
  <sheetFormatPr defaultColWidth="9.00390625" defaultRowHeight="12.75"/>
  <cols>
    <col min="1" max="1" width="3.875" style="16" bestFit="1" customWidth="1"/>
    <col min="2" max="2" width="5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199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81</v>
      </c>
      <c r="C6" s="52" t="s">
        <v>181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104</v>
      </c>
      <c r="C7" s="52" t="s">
        <v>182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858</v>
      </c>
      <c r="C8" s="52" t="s">
        <v>183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860</v>
      </c>
      <c r="C9" s="52" t="s">
        <v>184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880</v>
      </c>
      <c r="C10" s="52" t="s">
        <v>185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900</v>
      </c>
      <c r="C11" s="52" t="s">
        <v>186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904</v>
      </c>
      <c r="C12" s="52" t="s">
        <v>187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907</v>
      </c>
      <c r="C13" s="52" t="s">
        <v>188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921</v>
      </c>
      <c r="C14" s="52" t="s">
        <v>189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70">
        <v>10</v>
      </c>
      <c r="B15" s="71"/>
      <c r="C15" s="41"/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47"/>
      <c r="C16" s="52"/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47"/>
      <c r="C17" s="52"/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I3:N3"/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71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8">
        <v>203</v>
      </c>
      <c r="C6" s="41" t="s">
        <v>265</v>
      </c>
      <c r="D6" s="42"/>
      <c r="E6" s="1">
        <f aca="true" t="shared" si="0" ref="E6:E40">IF(S6="","",(IF(D6="YOK",(VLOOKUP(S6,$V$90:$AJ$154,2,0)),(VLOOKUP(S6,$V$10:$AJ$82,2,0)))))</f>
      </c>
      <c r="F6" s="1">
        <f aca="true" t="shared" si="1" ref="F6:F40">IF(S6="","",(IF(D6="YOK",(VLOOKUP(S6,$V$90:$AJ$154,3,0)),(VLOOKUP(S6,$V$10:$AJ$82,3,0)))))</f>
      </c>
      <c r="G6" s="1">
        <f aca="true" t="shared" si="2" ref="G6:G40">IF(S6="","",(IF(D6="YOK",(VLOOKUP(S6,$V$90:$AJ$154,4,0)),(VLOOKUP(S6,$V$10:$AJ$82,4,0)))))</f>
      </c>
      <c r="H6" s="1">
        <f aca="true" t="shared" si="3" ref="H6:H40">IF(S6="","",(IF(D6="YOK",(VLOOKUP(S6,$V$90:$AJ$154,5,0)),(VLOOKUP(S6,$V$10:$AJ$82,5,0)))))</f>
      </c>
      <c r="I6" s="1">
        <f aca="true" t="shared" si="4" ref="I6:I40">IF(S6="","",(IF(D6="YOK",(VLOOKUP(S6,$V$90:$AJ$154,6,0)),(VLOOKUP(S6,$V$10:$AJ$82,6,0)))))</f>
      </c>
      <c r="J6" s="1">
        <f aca="true" t="shared" si="5" ref="J6:J40">IF(S6="","",(IF(D6="YOK",(VLOOKUP(S6,$V$90:$AJ$154,7,0)),(VLOOKUP(S6,$V$10:$AJ$82,7,0)))))</f>
      </c>
      <c r="K6" s="1">
        <f aca="true" t="shared" si="6" ref="K6:K40">IF(S6="","",(IF(D6="YOK",(VLOOKUP(S6,$V$90:$AJ$154,8,0)),(VLOOKUP(S6,$V$10:$AJ$82,8,0)))))</f>
      </c>
      <c r="L6" s="1">
        <f aca="true" t="shared" si="7" ref="L6:L40">IF(S6="","",(IF(D6="YOK",(VLOOKUP(S6,$V$90:$AJ$154,9,0)),(VLOOKUP(S6,$V$10:$AJ$82,9,0)))))</f>
      </c>
      <c r="M6" s="1">
        <f aca="true" t="shared" si="8" ref="M6:M40">IF(S6="","",(IF(D6="YOK",(VLOOKUP(S6,$V$90:$AJ$154,10,0)),(VLOOKUP(S6,$V$10:$AJ$82,10,0)))))</f>
      </c>
      <c r="N6" s="1">
        <f aca="true" t="shared" si="9" ref="N6:N40">IF(S6="","",(IF(D6="YOK",(VLOOKUP(S6,$V$90:$AJ$154,11,0)),(VLOOKUP(S6,$V$10:$AJ$82,11,0)))))</f>
      </c>
      <c r="O6" s="1">
        <f aca="true" t="shared" si="10" ref="O6:O40">IF(S6="","",(IF(D6="YOK",(VLOOKUP(S6,$V$90:$AJ$154,12,0)),(VLOOKUP(S6,$V$10:$AJ$82,12,0)))))</f>
      </c>
      <c r="P6" s="1">
        <f aca="true" t="shared" si="11" ref="P6:P40">IF(S6="","",(IF(D6="YOK",(VLOOKUP(S6,$V$90:$AJ$154,13,0)),(VLOOKUP(S6,$V$10:$AJ$82,13,0)))))</f>
      </c>
      <c r="Q6" s="1">
        <f aca="true" t="shared" si="12" ref="Q6:Q40">IF(S6="","",(IF(D6="YOK",(VLOOKUP(S6,$V$90:$AJ$154,14,0)),(VLOOKUP(S6,$V$10:$AJ$82,14,0)))))</f>
      </c>
      <c r="R6" s="1">
        <f aca="true" t="shared" si="13" ref="R6:R40">IF(S6="","",(IF(D6="YOK",(VLOOKUP(S6,$V$90:$AJ$154,15,0)),(VLOOKUP(S6,$V$10:$AJ$82,15,0)))))</f>
      </c>
      <c r="S6" s="19"/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8">
        <v>206</v>
      </c>
      <c r="C7" s="41" t="s">
        <v>266</v>
      </c>
      <c r="D7" s="42" t="s">
        <v>72</v>
      </c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8">
        <v>212</v>
      </c>
      <c r="C8" s="41" t="s">
        <v>267</v>
      </c>
      <c r="D8" s="42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8">
        <v>214</v>
      </c>
      <c r="C9" s="41" t="s">
        <v>268</v>
      </c>
      <c r="D9" s="42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8">
        <v>217</v>
      </c>
      <c r="C10" s="41" t="s">
        <v>269</v>
      </c>
      <c r="D10" s="42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8">
        <v>218</v>
      </c>
      <c r="C11" s="41" t="s">
        <v>270</v>
      </c>
      <c r="D11" s="42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8">
        <v>223</v>
      </c>
      <c r="C12" s="41" t="s">
        <v>271</v>
      </c>
      <c r="D12" s="42" t="s">
        <v>73</v>
      </c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8">
        <v>228</v>
      </c>
      <c r="C13" s="41" t="s">
        <v>272</v>
      </c>
      <c r="D13" s="42" t="s">
        <v>74</v>
      </c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8">
        <v>229</v>
      </c>
      <c r="C14" s="41" t="s">
        <v>273</v>
      </c>
      <c r="D14" s="42" t="s">
        <v>75</v>
      </c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8">
        <v>236</v>
      </c>
      <c r="C15" s="41" t="s">
        <v>274</v>
      </c>
      <c r="D15" s="42" t="s">
        <v>76</v>
      </c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8">
        <v>239</v>
      </c>
      <c r="C16" s="41" t="s">
        <v>275</v>
      </c>
      <c r="D16" s="42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8">
        <v>243</v>
      </c>
      <c r="C17" s="41" t="s">
        <v>276</v>
      </c>
      <c r="D17" s="42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8">
        <v>244</v>
      </c>
      <c r="C18" s="41" t="s">
        <v>277</v>
      </c>
      <c r="D18" s="42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8">
        <v>250</v>
      </c>
      <c r="C19" s="41" t="s">
        <v>278</v>
      </c>
      <c r="D19" s="42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8">
        <v>261</v>
      </c>
      <c r="C20" s="41" t="s">
        <v>279</v>
      </c>
      <c r="D20" s="42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8">
        <v>271</v>
      </c>
      <c r="C21" s="41" t="s">
        <v>280</v>
      </c>
      <c r="D21" s="42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8">
        <v>273</v>
      </c>
      <c r="C22" s="41" t="s">
        <v>281</v>
      </c>
      <c r="D22" s="42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8">
        <v>277</v>
      </c>
      <c r="C23" s="63" t="s">
        <v>282</v>
      </c>
      <c r="D23" s="42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58">
        <v>284</v>
      </c>
      <c r="C24" s="63" t="s">
        <v>283</v>
      </c>
      <c r="D24" s="42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58">
        <v>295</v>
      </c>
      <c r="C25" s="63" t="s">
        <v>284</v>
      </c>
      <c r="D25" s="42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58">
        <v>311</v>
      </c>
      <c r="C26" s="63" t="s">
        <v>285</v>
      </c>
      <c r="D26" s="42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58">
        <v>323</v>
      </c>
      <c r="C27" s="63" t="s">
        <v>286</v>
      </c>
      <c r="D27" s="42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58">
        <v>333</v>
      </c>
      <c r="C28" s="63" t="s">
        <v>287</v>
      </c>
      <c r="D28" s="42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5"/>
      <c r="C29" s="43"/>
      <c r="D29" s="42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5"/>
      <c r="C30" s="43"/>
      <c r="D30" s="42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5"/>
      <c r="C31" s="44"/>
      <c r="D31" s="42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5"/>
      <c r="C32" s="44"/>
      <c r="D32" s="42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5"/>
      <c r="C33" s="44"/>
      <c r="D33" s="42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5"/>
      <c r="C34" s="44"/>
      <c r="D34" s="42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 insertColumns="0" insertRows="0" insertHyperlinks="0" deleteColumn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111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8">
        <v>13</v>
      </c>
      <c r="C6" s="63" t="s">
        <v>288</v>
      </c>
      <c r="D6" s="18"/>
      <c r="E6" s="1">
        <f aca="true" t="shared" si="0" ref="E6:E40">IF(S6="","",(IF(D6="YOK",(VLOOKUP(S6,$V$90:$AJ$154,2,0)),(VLOOKUP(S6,$V$10:$AJ$82,2,0)))))</f>
      </c>
      <c r="F6" s="1">
        <f aca="true" t="shared" si="1" ref="F6:F40">IF(S6="","",(IF(D6="YOK",(VLOOKUP(S6,$V$90:$AJ$154,3,0)),(VLOOKUP(S6,$V$10:$AJ$82,3,0)))))</f>
      </c>
      <c r="G6" s="1">
        <f aca="true" t="shared" si="2" ref="G6:G40">IF(S6="","",(IF(D6="YOK",(VLOOKUP(S6,$V$90:$AJ$154,4,0)),(VLOOKUP(S6,$V$10:$AJ$82,4,0)))))</f>
      </c>
      <c r="H6" s="1">
        <f aca="true" t="shared" si="3" ref="H6:H40">IF(S6="","",(IF(D6="YOK",(VLOOKUP(S6,$V$90:$AJ$154,5,0)),(VLOOKUP(S6,$V$10:$AJ$82,5,0)))))</f>
      </c>
      <c r="I6" s="1">
        <f aca="true" t="shared" si="4" ref="I6:I40">IF(S6="","",(IF(D6="YOK",(VLOOKUP(S6,$V$90:$AJ$154,6,0)),(VLOOKUP(S6,$V$10:$AJ$82,6,0)))))</f>
      </c>
      <c r="J6" s="1">
        <f aca="true" t="shared" si="5" ref="J6:J40">IF(S6="","",(IF(D6="YOK",(VLOOKUP(S6,$V$90:$AJ$154,7,0)),(VLOOKUP(S6,$V$10:$AJ$82,7,0)))))</f>
      </c>
      <c r="K6" s="1">
        <f aca="true" t="shared" si="6" ref="K6:K40">IF(S6="","",(IF(D6="YOK",(VLOOKUP(S6,$V$90:$AJ$154,8,0)),(VLOOKUP(S6,$V$10:$AJ$82,8,0)))))</f>
      </c>
      <c r="L6" s="1">
        <f aca="true" t="shared" si="7" ref="L6:L40">IF(S6="","",(IF(D6="YOK",(VLOOKUP(S6,$V$90:$AJ$154,9,0)),(VLOOKUP(S6,$V$10:$AJ$82,9,0)))))</f>
      </c>
      <c r="M6" s="1">
        <f aca="true" t="shared" si="8" ref="M6:M40">IF(S6="","",(IF(D6="YOK",(VLOOKUP(S6,$V$90:$AJ$154,10,0)),(VLOOKUP(S6,$V$10:$AJ$82,10,0)))))</f>
      </c>
      <c r="N6" s="1">
        <f aca="true" t="shared" si="9" ref="N6:N40">IF(S6="","",(IF(D6="YOK",(VLOOKUP(S6,$V$90:$AJ$154,11,0)),(VLOOKUP(S6,$V$10:$AJ$82,11,0)))))</f>
      </c>
      <c r="O6" s="1">
        <f aca="true" t="shared" si="10" ref="O6:O40">IF(S6="","",(IF(D6="YOK",(VLOOKUP(S6,$V$90:$AJ$154,12,0)),(VLOOKUP(S6,$V$10:$AJ$82,12,0)))))</f>
      </c>
      <c r="P6" s="1">
        <f aca="true" t="shared" si="11" ref="P6:P40">IF(S6="","",(IF(D6="YOK",(VLOOKUP(S6,$V$90:$AJ$154,13,0)),(VLOOKUP(S6,$V$10:$AJ$82,13,0)))))</f>
      </c>
      <c r="Q6" s="1">
        <f aca="true" t="shared" si="12" ref="Q6:Q40">IF(S6="","",(IF(D6="YOK",(VLOOKUP(S6,$V$90:$AJ$154,14,0)),(VLOOKUP(S6,$V$10:$AJ$82,14,0)))))</f>
      </c>
      <c r="R6" s="1">
        <f aca="true" t="shared" si="13" ref="R6:R40">IF(S6="","",(IF(D6="YOK",(VLOOKUP(S6,$V$90:$AJ$154,15,0)),(VLOOKUP(S6,$V$10:$AJ$82,15,0)))))</f>
      </c>
      <c r="S6" s="19"/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8">
        <v>45</v>
      </c>
      <c r="C7" s="63" t="s">
        <v>289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8">
        <v>180</v>
      </c>
      <c r="C8" s="63" t="s">
        <v>290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8">
        <v>204</v>
      </c>
      <c r="C9" s="63" t="s">
        <v>291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8">
        <v>226</v>
      </c>
      <c r="C10" s="63" t="s">
        <v>292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8">
        <v>227</v>
      </c>
      <c r="C11" s="63" t="s">
        <v>293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8">
        <v>249</v>
      </c>
      <c r="C12" s="63" t="s">
        <v>294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8">
        <v>251</v>
      </c>
      <c r="C13" s="63" t="s">
        <v>295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8">
        <v>253</v>
      </c>
      <c r="C14" s="63" t="s">
        <v>296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8">
        <v>258</v>
      </c>
      <c r="C15" s="63" t="s">
        <v>297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8">
        <v>262</v>
      </c>
      <c r="C16" s="63" t="s">
        <v>298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8">
        <v>275</v>
      </c>
      <c r="C17" s="63" t="s">
        <v>299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8">
        <v>280</v>
      </c>
      <c r="C18" s="63" t="s">
        <v>300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8">
        <v>282</v>
      </c>
      <c r="C19" s="63" t="s">
        <v>301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8">
        <v>287</v>
      </c>
      <c r="C20" s="63" t="s">
        <v>302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8">
        <v>292</v>
      </c>
      <c r="C21" s="63" t="s">
        <v>303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8">
        <v>300</v>
      </c>
      <c r="C22" s="63" t="s">
        <v>304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8">
        <v>301</v>
      </c>
      <c r="C23" s="63" t="s">
        <v>305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>
        <v>305</v>
      </c>
      <c r="C24" s="63" t="s">
        <v>306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>
        <v>325</v>
      </c>
      <c r="C25" s="63" t="s">
        <v>307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>
        <v>336</v>
      </c>
      <c r="C26" s="63" t="s">
        <v>308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>
        <v>340</v>
      </c>
      <c r="C27" s="63" t="s">
        <v>309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>
        <v>350</v>
      </c>
      <c r="C28" s="63" t="s">
        <v>310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>
        <v>353</v>
      </c>
      <c r="C29" s="63" t="s">
        <v>311</v>
      </c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1"/>
      <c r="C30" s="43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0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2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112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4">
        <v>1</v>
      </c>
      <c r="B6" s="58">
        <v>74</v>
      </c>
      <c r="C6" s="52" t="s">
        <v>312</v>
      </c>
      <c r="D6" s="18" t="s">
        <v>113</v>
      </c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1</v>
      </c>
      <c r="L6" s="1">
        <f aca="true" t="shared" si="7" ref="L6:L40">IF(S6="","",(IF(D6="YOK",(VLOOKUP(S6,$V$90:$AJ$154,9,0)),(VLOOKUP(S6,$V$10:$AJ$82,9,0)))))</f>
        <v>1</v>
      </c>
      <c r="M6" s="1">
        <f aca="true" t="shared" si="8" ref="M6:M40">IF(S6="","",(IF(D6="YOK",(VLOOKUP(S6,$V$90:$AJ$154,10,0)),(VLOOKUP(S6,$V$10:$AJ$82,10,0)))))</f>
        <v>1</v>
      </c>
      <c r="N6" s="1">
        <f aca="true" t="shared" si="9" ref="N6:N40">IF(S6="","",(IF(D6="YOK",(VLOOKUP(S6,$V$90:$AJ$154,11,0)),(VLOOKUP(S6,$V$10:$AJ$82,11,0)))))</f>
        <v>1</v>
      </c>
      <c r="O6" s="1">
        <f aca="true" t="shared" si="10" ref="O6:O40">IF(S6="","",(IF(D6="YOK",(VLOOKUP(S6,$V$90:$AJ$154,12,0)),(VLOOKUP(S6,$V$10:$AJ$82,12,0)))))</f>
        <v>6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4">
        <v>2</v>
      </c>
      <c r="B7" s="58">
        <v>171</v>
      </c>
      <c r="C7" s="52" t="s">
        <v>313</v>
      </c>
      <c r="D7" s="18"/>
      <c r="E7" s="1">
        <f t="shared" si="0"/>
        <v>5</v>
      </c>
      <c r="F7" s="1">
        <f t="shared" si="1"/>
        <v>10</v>
      </c>
      <c r="G7" s="1">
        <f t="shared" si="2"/>
        <v>10</v>
      </c>
      <c r="H7" s="1">
        <f t="shared" si="3"/>
        <v>5</v>
      </c>
      <c r="I7" s="1">
        <f t="shared" si="4"/>
        <v>5</v>
      </c>
      <c r="J7" s="1">
        <f t="shared" si="5"/>
        <v>5</v>
      </c>
      <c r="K7" s="1">
        <f t="shared" si="6"/>
        <v>5</v>
      </c>
      <c r="L7" s="1">
        <f t="shared" si="7"/>
        <v>5</v>
      </c>
      <c r="M7" s="1">
        <f t="shared" si="8"/>
        <v>5</v>
      </c>
      <c r="N7" s="1">
        <f t="shared" si="9"/>
        <v>5</v>
      </c>
      <c r="O7" s="1">
        <f t="shared" si="10"/>
        <v>10</v>
      </c>
      <c r="P7" s="1">
        <f t="shared" si="11"/>
        <v>10</v>
      </c>
      <c r="Q7" s="1">
        <f t="shared" si="12"/>
        <v>10</v>
      </c>
      <c r="R7" s="1">
        <f t="shared" si="13"/>
        <v>10</v>
      </c>
      <c r="S7" s="19">
        <v>100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4">
        <v>3</v>
      </c>
      <c r="B8" s="58">
        <v>177</v>
      </c>
      <c r="C8" s="52" t="s">
        <v>314</v>
      </c>
      <c r="D8" s="18"/>
      <c r="E8" s="1">
        <f t="shared" si="0"/>
        <v>2</v>
      </c>
      <c r="F8" s="1">
        <f t="shared" si="1"/>
        <v>7</v>
      </c>
      <c r="G8" s="1">
        <f t="shared" si="2"/>
        <v>7</v>
      </c>
      <c r="H8" s="1">
        <f t="shared" si="3"/>
        <v>2</v>
      </c>
      <c r="I8" s="1">
        <f t="shared" si="4"/>
        <v>2</v>
      </c>
      <c r="J8" s="1">
        <f t="shared" si="5"/>
        <v>2</v>
      </c>
      <c r="K8" s="1">
        <f t="shared" si="6"/>
        <v>1</v>
      </c>
      <c r="L8" s="1">
        <f t="shared" si="7"/>
        <v>1</v>
      </c>
      <c r="M8" s="1">
        <f t="shared" si="8"/>
        <v>1</v>
      </c>
      <c r="N8" s="1">
        <f t="shared" si="9"/>
        <v>1</v>
      </c>
      <c r="O8" s="1">
        <f t="shared" si="10"/>
        <v>6</v>
      </c>
      <c r="P8" s="1">
        <f t="shared" si="11"/>
        <v>6</v>
      </c>
      <c r="Q8" s="1">
        <f t="shared" si="12"/>
        <v>6</v>
      </c>
      <c r="R8" s="1">
        <f t="shared" si="13"/>
        <v>6</v>
      </c>
      <c r="S8" s="19">
        <v>50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4">
        <v>4</v>
      </c>
      <c r="B9" s="58">
        <v>181</v>
      </c>
      <c r="C9" s="52" t="s">
        <v>315</v>
      </c>
      <c r="D9" s="18"/>
      <c r="E9" s="1">
        <f t="shared" si="0"/>
        <v>3</v>
      </c>
      <c r="F9" s="1">
        <f t="shared" si="1"/>
        <v>8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2</v>
      </c>
      <c r="L9" s="1">
        <f t="shared" si="7"/>
        <v>2</v>
      </c>
      <c r="M9" s="1">
        <f t="shared" si="8"/>
        <v>2</v>
      </c>
      <c r="N9" s="1">
        <f t="shared" si="9"/>
        <v>2</v>
      </c>
      <c r="O9" s="1">
        <f t="shared" si="10"/>
        <v>7</v>
      </c>
      <c r="P9" s="1">
        <f t="shared" si="11"/>
        <v>7</v>
      </c>
      <c r="Q9" s="1">
        <f t="shared" si="12"/>
        <v>7</v>
      </c>
      <c r="R9" s="1">
        <f t="shared" si="13"/>
        <v>7</v>
      </c>
      <c r="S9" s="19">
        <v>60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4">
        <v>5</v>
      </c>
      <c r="B10" s="58">
        <v>233</v>
      </c>
      <c r="C10" s="52" t="s">
        <v>316</v>
      </c>
      <c r="D10" s="18"/>
      <c r="E10" s="1">
        <f t="shared" si="0"/>
        <v>1</v>
      </c>
      <c r="F10" s="1">
        <f t="shared" si="1"/>
        <v>6</v>
      </c>
      <c r="G10" s="1">
        <f t="shared" si="2"/>
        <v>6</v>
      </c>
      <c r="H10" s="1">
        <f t="shared" si="3"/>
        <v>1</v>
      </c>
      <c r="I10" s="1">
        <f t="shared" si="4"/>
        <v>1</v>
      </c>
      <c r="J10" s="1">
        <f t="shared" si="5"/>
        <v>1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5</v>
      </c>
      <c r="P10" s="1">
        <f t="shared" si="11"/>
        <v>5</v>
      </c>
      <c r="Q10" s="1">
        <f t="shared" si="12"/>
        <v>5</v>
      </c>
      <c r="R10" s="1">
        <f t="shared" si="13"/>
        <v>5</v>
      </c>
      <c r="S10" s="19">
        <v>40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4">
        <v>6</v>
      </c>
      <c r="B11" s="58">
        <v>237</v>
      </c>
      <c r="C11" s="52" t="s">
        <v>317</v>
      </c>
      <c r="D11" s="18"/>
      <c r="E11" s="1">
        <f t="shared" si="0"/>
        <v>3</v>
      </c>
      <c r="F11" s="1">
        <f t="shared" si="1"/>
        <v>8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2</v>
      </c>
      <c r="L11" s="1">
        <f t="shared" si="7"/>
        <v>2</v>
      </c>
      <c r="M11" s="1">
        <f t="shared" si="8"/>
        <v>2</v>
      </c>
      <c r="N11" s="1">
        <f t="shared" si="9"/>
        <v>2</v>
      </c>
      <c r="O11" s="1">
        <f t="shared" si="10"/>
        <v>7</v>
      </c>
      <c r="P11" s="1">
        <f t="shared" si="11"/>
        <v>7</v>
      </c>
      <c r="Q11" s="1">
        <f t="shared" si="12"/>
        <v>7</v>
      </c>
      <c r="R11" s="1">
        <f t="shared" si="13"/>
        <v>7</v>
      </c>
      <c r="S11" s="19">
        <v>60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4">
        <v>7</v>
      </c>
      <c r="B12" s="58">
        <v>240</v>
      </c>
      <c r="C12" s="52" t="s">
        <v>318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4">
        <v>8</v>
      </c>
      <c r="B13" s="58">
        <v>241</v>
      </c>
      <c r="C13" s="52" t="s">
        <v>319</v>
      </c>
      <c r="D13" s="18"/>
      <c r="E13" s="1">
        <f t="shared" si="0"/>
        <v>2</v>
      </c>
      <c r="F13" s="1">
        <f t="shared" si="1"/>
        <v>7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6</v>
      </c>
      <c r="P13" s="1">
        <f t="shared" si="11"/>
        <v>6</v>
      </c>
      <c r="Q13" s="1">
        <f t="shared" si="12"/>
        <v>6</v>
      </c>
      <c r="R13" s="1">
        <f t="shared" si="13"/>
        <v>6</v>
      </c>
      <c r="S13" s="19">
        <v>50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4">
        <v>9</v>
      </c>
      <c r="B14" s="58">
        <v>242</v>
      </c>
      <c r="C14" s="52" t="s">
        <v>320</v>
      </c>
      <c r="D14" s="18"/>
      <c r="E14" s="1">
        <f t="shared" si="0"/>
        <v>5</v>
      </c>
      <c r="F14" s="1">
        <f t="shared" si="1"/>
        <v>10</v>
      </c>
      <c r="G14" s="1">
        <f t="shared" si="2"/>
        <v>10</v>
      </c>
      <c r="H14" s="1">
        <f t="shared" si="3"/>
        <v>5</v>
      </c>
      <c r="I14" s="1">
        <f t="shared" si="4"/>
        <v>5</v>
      </c>
      <c r="J14" s="1">
        <f t="shared" si="5"/>
        <v>5</v>
      </c>
      <c r="K14" s="1">
        <f t="shared" si="6"/>
        <v>5</v>
      </c>
      <c r="L14" s="1">
        <f t="shared" si="7"/>
        <v>5</v>
      </c>
      <c r="M14" s="1">
        <f t="shared" si="8"/>
        <v>5</v>
      </c>
      <c r="N14" s="1">
        <f t="shared" si="9"/>
        <v>5</v>
      </c>
      <c r="O14" s="1">
        <f t="shared" si="10"/>
        <v>10</v>
      </c>
      <c r="P14" s="1">
        <f t="shared" si="11"/>
        <v>10</v>
      </c>
      <c r="Q14" s="1">
        <f t="shared" si="12"/>
        <v>10</v>
      </c>
      <c r="R14" s="1">
        <f t="shared" si="13"/>
        <v>10</v>
      </c>
      <c r="S14" s="19">
        <v>100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4">
        <v>10</v>
      </c>
      <c r="B15" s="58">
        <v>252</v>
      </c>
      <c r="C15" s="52" t="s">
        <v>321</v>
      </c>
      <c r="D15" s="18"/>
      <c r="E15" s="1">
        <f t="shared" si="0"/>
        <v>2</v>
      </c>
      <c r="F15" s="1">
        <f t="shared" si="1"/>
        <v>7</v>
      </c>
      <c r="G15" s="1">
        <f t="shared" si="2"/>
        <v>7</v>
      </c>
      <c r="H15" s="1">
        <f t="shared" si="3"/>
        <v>2</v>
      </c>
      <c r="I15" s="1">
        <f t="shared" si="4"/>
        <v>2</v>
      </c>
      <c r="J15" s="1">
        <f t="shared" si="5"/>
        <v>2</v>
      </c>
      <c r="K15" s="1">
        <f t="shared" si="6"/>
        <v>1</v>
      </c>
      <c r="L15" s="1">
        <f t="shared" si="7"/>
        <v>1</v>
      </c>
      <c r="M15" s="1">
        <f t="shared" si="8"/>
        <v>1</v>
      </c>
      <c r="N15" s="1">
        <f t="shared" si="9"/>
        <v>1</v>
      </c>
      <c r="O15" s="1">
        <f t="shared" si="10"/>
        <v>6</v>
      </c>
      <c r="P15" s="1">
        <f t="shared" si="11"/>
        <v>6</v>
      </c>
      <c r="Q15" s="1">
        <f t="shared" si="12"/>
        <v>6</v>
      </c>
      <c r="R15" s="1">
        <f t="shared" si="13"/>
        <v>6</v>
      </c>
      <c r="S15" s="19">
        <v>50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4">
        <v>11</v>
      </c>
      <c r="B16" s="58">
        <v>272</v>
      </c>
      <c r="C16" s="52" t="s">
        <v>322</v>
      </c>
      <c r="D16" s="18"/>
      <c r="E16" s="1">
        <f t="shared" si="0"/>
        <v>5</v>
      </c>
      <c r="F16" s="1">
        <f t="shared" si="1"/>
        <v>10</v>
      </c>
      <c r="G16" s="1">
        <f t="shared" si="2"/>
        <v>10</v>
      </c>
      <c r="H16" s="1">
        <f t="shared" si="3"/>
        <v>5</v>
      </c>
      <c r="I16" s="1">
        <f t="shared" si="4"/>
        <v>5</v>
      </c>
      <c r="J16" s="1">
        <f t="shared" si="5"/>
        <v>5</v>
      </c>
      <c r="K16" s="1">
        <f t="shared" si="6"/>
        <v>5</v>
      </c>
      <c r="L16" s="1">
        <f t="shared" si="7"/>
        <v>5</v>
      </c>
      <c r="M16" s="1">
        <f t="shared" si="8"/>
        <v>5</v>
      </c>
      <c r="N16" s="1">
        <f t="shared" si="9"/>
        <v>5</v>
      </c>
      <c r="O16" s="1">
        <f t="shared" si="10"/>
        <v>10</v>
      </c>
      <c r="P16" s="1">
        <f t="shared" si="11"/>
        <v>10</v>
      </c>
      <c r="Q16" s="1">
        <f t="shared" si="12"/>
        <v>10</v>
      </c>
      <c r="R16" s="1">
        <f t="shared" si="13"/>
        <v>10</v>
      </c>
      <c r="S16" s="19">
        <v>100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4">
        <v>12</v>
      </c>
      <c r="B17" s="58">
        <v>274</v>
      </c>
      <c r="C17" s="52" t="s">
        <v>323</v>
      </c>
      <c r="D17" s="18"/>
      <c r="E17" s="1">
        <f t="shared" si="0"/>
        <v>5</v>
      </c>
      <c r="F17" s="1">
        <f t="shared" si="1"/>
        <v>10</v>
      </c>
      <c r="G17" s="1">
        <f t="shared" si="2"/>
        <v>10</v>
      </c>
      <c r="H17" s="1">
        <f t="shared" si="3"/>
        <v>5</v>
      </c>
      <c r="I17" s="1">
        <f t="shared" si="4"/>
        <v>5</v>
      </c>
      <c r="J17" s="1">
        <f t="shared" si="5"/>
        <v>5</v>
      </c>
      <c r="K17" s="1">
        <f t="shared" si="6"/>
        <v>5</v>
      </c>
      <c r="L17" s="1">
        <f t="shared" si="7"/>
        <v>5</v>
      </c>
      <c r="M17" s="1">
        <f t="shared" si="8"/>
        <v>5</v>
      </c>
      <c r="N17" s="1">
        <f t="shared" si="9"/>
        <v>5</v>
      </c>
      <c r="O17" s="1">
        <f t="shared" si="10"/>
        <v>10</v>
      </c>
      <c r="P17" s="1">
        <f t="shared" si="11"/>
        <v>10</v>
      </c>
      <c r="Q17" s="1">
        <f t="shared" si="12"/>
        <v>10</v>
      </c>
      <c r="R17" s="1">
        <f t="shared" si="13"/>
        <v>10</v>
      </c>
      <c r="S17" s="19">
        <v>100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4">
        <v>13</v>
      </c>
      <c r="B18" s="58">
        <v>286</v>
      </c>
      <c r="C18" s="52" t="s">
        <v>324</v>
      </c>
      <c r="D18" s="18"/>
      <c r="E18" s="1">
        <f t="shared" si="0"/>
        <v>5</v>
      </c>
      <c r="F18" s="1">
        <f t="shared" si="1"/>
        <v>10</v>
      </c>
      <c r="G18" s="1">
        <f t="shared" si="2"/>
        <v>10</v>
      </c>
      <c r="H18" s="1">
        <f t="shared" si="3"/>
        <v>5</v>
      </c>
      <c r="I18" s="1">
        <f t="shared" si="4"/>
        <v>5</v>
      </c>
      <c r="J18" s="1">
        <f t="shared" si="5"/>
        <v>5</v>
      </c>
      <c r="K18" s="1">
        <f t="shared" si="6"/>
        <v>5</v>
      </c>
      <c r="L18" s="1">
        <f t="shared" si="7"/>
        <v>5</v>
      </c>
      <c r="M18" s="1">
        <f t="shared" si="8"/>
        <v>5</v>
      </c>
      <c r="N18" s="1">
        <f t="shared" si="9"/>
        <v>5</v>
      </c>
      <c r="O18" s="1">
        <f t="shared" si="10"/>
        <v>10</v>
      </c>
      <c r="P18" s="1">
        <f t="shared" si="11"/>
        <v>10</v>
      </c>
      <c r="Q18" s="1">
        <f t="shared" si="12"/>
        <v>10</v>
      </c>
      <c r="R18" s="1">
        <f t="shared" si="13"/>
        <v>10</v>
      </c>
      <c r="S18" s="19">
        <v>100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4">
        <v>14</v>
      </c>
      <c r="B19" s="58">
        <v>297</v>
      </c>
      <c r="C19" s="52" t="s">
        <v>325</v>
      </c>
      <c r="D19" s="18"/>
      <c r="E19" s="1">
        <f t="shared" si="0"/>
        <v>2</v>
      </c>
      <c r="F19" s="1">
        <f t="shared" si="1"/>
        <v>7</v>
      </c>
      <c r="G19" s="1">
        <f t="shared" si="2"/>
        <v>7</v>
      </c>
      <c r="H19" s="1">
        <f t="shared" si="3"/>
        <v>2</v>
      </c>
      <c r="I19" s="1">
        <f t="shared" si="4"/>
        <v>2</v>
      </c>
      <c r="J19" s="1">
        <f t="shared" si="5"/>
        <v>2</v>
      </c>
      <c r="K19" s="1">
        <f t="shared" si="6"/>
        <v>1</v>
      </c>
      <c r="L19" s="1">
        <f t="shared" si="7"/>
        <v>1</v>
      </c>
      <c r="M19" s="1">
        <f t="shared" si="8"/>
        <v>1</v>
      </c>
      <c r="N19" s="1">
        <f t="shared" si="9"/>
        <v>1</v>
      </c>
      <c r="O19" s="1">
        <f t="shared" si="10"/>
        <v>6</v>
      </c>
      <c r="P19" s="1">
        <f t="shared" si="11"/>
        <v>6</v>
      </c>
      <c r="Q19" s="1">
        <f t="shared" si="12"/>
        <v>6</v>
      </c>
      <c r="R19" s="1">
        <f t="shared" si="13"/>
        <v>6</v>
      </c>
      <c r="S19" s="19">
        <v>50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4">
        <v>15</v>
      </c>
      <c r="B20" s="58">
        <v>308</v>
      </c>
      <c r="C20" s="52" t="s">
        <v>326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4">
        <v>16</v>
      </c>
      <c r="B21" s="58">
        <v>331</v>
      </c>
      <c r="C21" s="52" t="s">
        <v>327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4">
        <v>17</v>
      </c>
      <c r="B22" s="58">
        <v>332</v>
      </c>
      <c r="C22" s="52" t="s">
        <v>328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4">
        <v>18</v>
      </c>
      <c r="B23" s="52">
        <v>348</v>
      </c>
      <c r="C23" s="52" t="s">
        <v>329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4">
        <v>19</v>
      </c>
      <c r="B24" s="52">
        <v>951</v>
      </c>
      <c r="C24" s="52" t="s">
        <v>330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4">
        <v>20</v>
      </c>
      <c r="B25" s="52">
        <v>5836</v>
      </c>
      <c r="C25" s="52" t="s">
        <v>85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4">
        <v>21</v>
      </c>
      <c r="B26" s="52">
        <v>5882</v>
      </c>
      <c r="C26" s="52" t="s">
        <v>70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A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124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5">
        <v>1</v>
      </c>
      <c r="B6" s="61">
        <v>160</v>
      </c>
      <c r="C6" s="52" t="s">
        <v>331</v>
      </c>
      <c r="D6" s="18" t="s">
        <v>125</v>
      </c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5">
        <v>2</v>
      </c>
      <c r="B7" s="61">
        <v>175</v>
      </c>
      <c r="C7" s="52" t="s">
        <v>332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5">
        <v>3</v>
      </c>
      <c r="B8" s="61">
        <v>183</v>
      </c>
      <c r="C8" s="52" t="s">
        <v>333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5">
        <v>4</v>
      </c>
      <c r="B9" s="61">
        <v>186</v>
      </c>
      <c r="C9" s="52" t="s">
        <v>334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5">
        <v>5</v>
      </c>
      <c r="B10" s="61">
        <v>194</v>
      </c>
      <c r="C10" s="52" t="s">
        <v>335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5">
        <v>6</v>
      </c>
      <c r="B11" s="61">
        <v>199</v>
      </c>
      <c r="C11" s="52" t="s">
        <v>336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5">
        <v>7</v>
      </c>
      <c r="B12" s="61">
        <v>215</v>
      </c>
      <c r="C12" s="52" t="s">
        <v>337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5">
        <v>8</v>
      </c>
      <c r="B13" s="61">
        <v>225</v>
      </c>
      <c r="C13" s="52" t="s">
        <v>338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5">
        <v>9</v>
      </c>
      <c r="B14" s="61">
        <v>234</v>
      </c>
      <c r="C14" s="52" t="s">
        <v>339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5">
        <v>10</v>
      </c>
      <c r="B15" s="61">
        <v>246</v>
      </c>
      <c r="C15" s="52" t="s">
        <v>340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5">
        <v>11</v>
      </c>
      <c r="B16" s="61">
        <v>248</v>
      </c>
      <c r="C16" s="52" t="s">
        <v>341</v>
      </c>
      <c r="D16" s="18" t="s">
        <v>135</v>
      </c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5">
        <v>12</v>
      </c>
      <c r="B17" s="61">
        <v>256</v>
      </c>
      <c r="C17" s="52" t="s">
        <v>342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5">
        <v>13</v>
      </c>
      <c r="B18" s="61">
        <v>259</v>
      </c>
      <c r="C18" s="52" t="s">
        <v>343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5">
        <v>14</v>
      </c>
      <c r="B19" s="61">
        <v>265</v>
      </c>
      <c r="C19" s="52" t="s">
        <v>344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5">
        <v>15</v>
      </c>
      <c r="B20" s="61">
        <v>266</v>
      </c>
      <c r="C20" s="52" t="s">
        <v>345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5">
        <v>16</v>
      </c>
      <c r="B21" s="61">
        <v>268</v>
      </c>
      <c r="C21" s="52" t="s">
        <v>346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5">
        <v>17</v>
      </c>
      <c r="B22" s="61">
        <v>317</v>
      </c>
      <c r="C22" s="52" t="s">
        <v>347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5">
        <v>18</v>
      </c>
      <c r="B23" s="61">
        <v>322</v>
      </c>
      <c r="C23" s="52" t="s">
        <v>348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5">
        <v>19</v>
      </c>
      <c r="B24" s="61">
        <v>328</v>
      </c>
      <c r="C24" s="52" t="s">
        <v>349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5">
        <v>20</v>
      </c>
      <c r="B25" s="61">
        <v>329</v>
      </c>
      <c r="C25" s="52" t="s">
        <v>350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5">
        <v>21</v>
      </c>
      <c r="B26" s="61">
        <v>338</v>
      </c>
      <c r="C26" s="52" t="s">
        <v>351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5">
        <v>22</v>
      </c>
      <c r="B27" s="61">
        <v>342</v>
      </c>
      <c r="C27" s="52" t="s">
        <v>352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5">
        <v>23</v>
      </c>
      <c r="B28" s="61">
        <v>343</v>
      </c>
      <c r="C28" s="52" t="s">
        <v>353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65">
        <v>24</v>
      </c>
      <c r="B29" s="47">
        <v>345</v>
      </c>
      <c r="C29" s="52" t="s">
        <v>354</v>
      </c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65">
        <v>25</v>
      </c>
      <c r="B30" s="66">
        <v>5812</v>
      </c>
      <c r="C30" s="67" t="s">
        <v>355</v>
      </c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49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49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49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150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0">
        <v>1</v>
      </c>
      <c r="B6" s="61">
        <v>120</v>
      </c>
      <c r="C6" s="52" t="s">
        <v>356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0">
        <v>2</v>
      </c>
      <c r="B7" s="61">
        <v>130</v>
      </c>
      <c r="C7" s="52" t="s">
        <v>357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0">
        <v>3</v>
      </c>
      <c r="B8" s="61">
        <v>158</v>
      </c>
      <c r="C8" s="52" t="s">
        <v>358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0">
        <v>4</v>
      </c>
      <c r="B9" s="61">
        <v>170</v>
      </c>
      <c r="C9" s="52" t="s">
        <v>359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0">
        <v>5</v>
      </c>
      <c r="B10" s="61">
        <v>178</v>
      </c>
      <c r="C10" s="52" t="s">
        <v>360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0">
        <v>6</v>
      </c>
      <c r="B11" s="61">
        <v>187</v>
      </c>
      <c r="C11" s="52" t="s">
        <v>361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0">
        <v>7</v>
      </c>
      <c r="B12" s="61">
        <v>189</v>
      </c>
      <c r="C12" s="52" t="s">
        <v>362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0">
        <v>8</v>
      </c>
      <c r="B13" s="61">
        <v>207</v>
      </c>
      <c r="C13" s="52" t="s">
        <v>363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0">
        <v>9</v>
      </c>
      <c r="B14" s="61">
        <v>213</v>
      </c>
      <c r="C14" s="52" t="s">
        <v>364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0">
        <v>10</v>
      </c>
      <c r="B15" s="61">
        <v>216</v>
      </c>
      <c r="C15" s="52" t="s">
        <v>365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0">
        <v>11</v>
      </c>
      <c r="B16" s="61">
        <v>245</v>
      </c>
      <c r="C16" s="52" t="s">
        <v>366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0">
        <v>12</v>
      </c>
      <c r="B17" s="61">
        <v>255</v>
      </c>
      <c r="C17" s="52" t="s">
        <v>367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0">
        <v>13</v>
      </c>
      <c r="B18" s="61">
        <v>276</v>
      </c>
      <c r="C18" s="52" t="s">
        <v>368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0">
        <v>14</v>
      </c>
      <c r="B19" s="61">
        <v>279</v>
      </c>
      <c r="C19" s="52" t="s">
        <v>369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0">
        <v>15</v>
      </c>
      <c r="B20" s="61">
        <v>283</v>
      </c>
      <c r="C20" s="52" t="s">
        <v>370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0">
        <v>16</v>
      </c>
      <c r="B21" s="61">
        <v>285</v>
      </c>
      <c r="C21" s="52" t="s">
        <v>197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0">
        <v>17</v>
      </c>
      <c r="B22" s="61">
        <v>299</v>
      </c>
      <c r="C22" s="52" t="s">
        <v>371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0">
        <v>18</v>
      </c>
      <c r="B23" s="61">
        <v>307</v>
      </c>
      <c r="C23" s="52" t="s">
        <v>372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0">
        <v>19</v>
      </c>
      <c r="B24" s="61">
        <v>309</v>
      </c>
      <c r="C24" s="52" t="s">
        <v>373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0">
        <v>20</v>
      </c>
      <c r="B25" s="61">
        <v>314</v>
      </c>
      <c r="C25" s="52" t="s">
        <v>374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0">
        <v>21</v>
      </c>
      <c r="B26" s="61">
        <v>327</v>
      </c>
      <c r="C26" s="52" t="s">
        <v>375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0">
        <v>22</v>
      </c>
      <c r="B27" s="61">
        <v>335</v>
      </c>
      <c r="C27" s="52" t="s">
        <v>376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0">
        <v>23</v>
      </c>
      <c r="B28" s="61">
        <v>337</v>
      </c>
      <c r="C28" s="52" t="s">
        <v>377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60">
        <v>24</v>
      </c>
      <c r="B29" s="61">
        <v>352</v>
      </c>
      <c r="C29" s="52" t="s">
        <v>378</v>
      </c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60">
        <v>25</v>
      </c>
      <c r="B30" s="61">
        <v>958</v>
      </c>
      <c r="C30" s="67" t="s">
        <v>379</v>
      </c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60">
        <v>26</v>
      </c>
      <c r="B31" s="61">
        <v>5835</v>
      </c>
      <c r="C31" s="67" t="s">
        <v>84</v>
      </c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1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51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51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51"/>
      <c r="C35" s="4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51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7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170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68">
        <v>124</v>
      </c>
      <c r="C6" s="52" t="s">
        <v>380</v>
      </c>
      <c r="D6" s="18"/>
      <c r="E6" s="1">
        <f aca="true" t="shared" si="0" ref="E6:E40">IF(S6="","",(IF(D6="YOK",(VLOOKUP(S6,$V$90:$AJ$154,2,0)),(VLOOKUP(S6,$V$10:$AJ$82,2,0)))))</f>
        <v>4</v>
      </c>
      <c r="F6" s="1">
        <f aca="true" t="shared" si="1" ref="F6:F40">IF(S6="","",(IF(D6="YOK",(VLOOKUP(S6,$V$90:$AJ$154,3,0)),(VLOOKUP(S6,$V$10:$AJ$82,3,0)))))</f>
        <v>9</v>
      </c>
      <c r="G6" s="1">
        <f aca="true" t="shared" si="2" ref="G6:G40">IF(S6="","",(IF(D6="YOK",(VLOOKUP(S6,$V$90:$AJ$154,4,0)),(VLOOKUP(S6,$V$10:$AJ$82,4,0)))))</f>
        <v>9</v>
      </c>
      <c r="H6" s="1">
        <f aca="true" t="shared" si="3" ref="H6:H40">IF(S6="","",(IF(D6="YOK",(VLOOKUP(S6,$V$90:$AJ$154,5,0)),(VLOOKUP(S6,$V$10:$AJ$82,5,0)))))</f>
        <v>4</v>
      </c>
      <c r="I6" s="1">
        <f aca="true" t="shared" si="4" ref="I6:I40">IF(S6="","",(IF(D6="YOK",(VLOOKUP(S6,$V$90:$AJ$154,6,0)),(VLOOKUP(S6,$V$10:$AJ$82,6,0)))))</f>
        <v>4</v>
      </c>
      <c r="J6" s="1">
        <f aca="true" t="shared" si="5" ref="J6:J40">IF(S6="","",(IF(D6="YOK",(VLOOKUP(S6,$V$90:$AJ$154,7,0)),(VLOOKUP(S6,$V$10:$AJ$82,7,0)))))</f>
        <v>4</v>
      </c>
      <c r="K6" s="1">
        <f aca="true" t="shared" si="6" ref="K6:K40">IF(S6="","",(IF(D6="YOK",(VLOOKUP(S6,$V$90:$AJ$154,8,0)),(VLOOKUP(S6,$V$10:$AJ$82,8,0)))))</f>
        <v>4</v>
      </c>
      <c r="L6" s="1">
        <f aca="true" t="shared" si="7" ref="L6:L40">IF(S6="","",(IF(D6="YOK",(VLOOKUP(S6,$V$90:$AJ$154,9,0)),(VLOOKUP(S6,$V$10:$AJ$82,9,0)))))</f>
        <v>4</v>
      </c>
      <c r="M6" s="1">
        <f aca="true" t="shared" si="8" ref="M6:M40">IF(S6="","",(IF(D6="YOK",(VLOOKUP(S6,$V$90:$AJ$154,10,0)),(VLOOKUP(S6,$V$10:$AJ$82,10,0)))))</f>
        <v>3</v>
      </c>
      <c r="N6" s="1">
        <f aca="true" t="shared" si="9" ref="N6:N40">IF(S6="","",(IF(D6="YOK",(VLOOKUP(S6,$V$90:$AJ$154,11,0)),(VLOOKUP(S6,$V$10:$AJ$82,11,0)))))</f>
        <v>3</v>
      </c>
      <c r="O6" s="1">
        <f aca="true" t="shared" si="10" ref="O6:O40">IF(S6="","",(IF(D6="YOK",(VLOOKUP(S6,$V$90:$AJ$154,12,0)),(VLOOKUP(S6,$V$10:$AJ$82,12,0)))))</f>
        <v>8</v>
      </c>
      <c r="P6" s="1">
        <f aca="true" t="shared" si="11" ref="P6:P40">IF(S6="","",(IF(D6="YOK",(VLOOKUP(S6,$V$90:$AJ$154,13,0)),(VLOOKUP(S6,$V$10:$AJ$82,13,0)))))</f>
        <v>8</v>
      </c>
      <c r="Q6" s="1">
        <f aca="true" t="shared" si="12" ref="Q6:Q40">IF(S6="","",(IF(D6="YOK",(VLOOKUP(S6,$V$90:$AJ$154,14,0)),(VLOOKUP(S6,$V$10:$AJ$82,14,0)))))</f>
        <v>8</v>
      </c>
      <c r="R6" s="1">
        <f aca="true" t="shared" si="13" ref="R6:R40">IF(S6="","",(IF(D6="YOK",(VLOOKUP(S6,$V$90:$AJ$154,15,0)),(VLOOKUP(S6,$V$10:$AJ$82,15,0)))))</f>
        <v>8</v>
      </c>
      <c r="S6" s="19">
        <v>80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68">
        <v>254</v>
      </c>
      <c r="C7" s="52" t="s">
        <v>381</v>
      </c>
      <c r="D7" s="18"/>
      <c r="E7" s="1">
        <f t="shared" si="0"/>
        <v>3</v>
      </c>
      <c r="F7" s="1">
        <f t="shared" si="1"/>
        <v>8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2</v>
      </c>
      <c r="O7" s="1">
        <f t="shared" si="10"/>
        <v>7</v>
      </c>
      <c r="P7" s="1">
        <f t="shared" si="11"/>
        <v>7</v>
      </c>
      <c r="Q7" s="1">
        <f t="shared" si="12"/>
        <v>7</v>
      </c>
      <c r="R7" s="1">
        <f t="shared" si="13"/>
        <v>7</v>
      </c>
      <c r="S7" s="19">
        <v>60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68">
        <v>312</v>
      </c>
      <c r="C8" s="52" t="s">
        <v>382</v>
      </c>
      <c r="D8" s="18"/>
      <c r="E8" s="1">
        <f t="shared" si="0"/>
        <v>4</v>
      </c>
      <c r="F8" s="1">
        <f t="shared" si="1"/>
        <v>9</v>
      </c>
      <c r="G8" s="1">
        <f t="shared" si="2"/>
        <v>9</v>
      </c>
      <c r="H8" s="1">
        <f t="shared" si="3"/>
        <v>4</v>
      </c>
      <c r="I8" s="1">
        <f t="shared" si="4"/>
        <v>4</v>
      </c>
      <c r="J8" s="1">
        <f t="shared" si="5"/>
        <v>4</v>
      </c>
      <c r="K8" s="1">
        <f t="shared" si="6"/>
        <v>4</v>
      </c>
      <c r="L8" s="1">
        <f t="shared" si="7"/>
        <v>4</v>
      </c>
      <c r="M8" s="1">
        <f t="shared" si="8"/>
        <v>3</v>
      </c>
      <c r="N8" s="1">
        <f t="shared" si="9"/>
        <v>3</v>
      </c>
      <c r="O8" s="1">
        <f t="shared" si="10"/>
        <v>8</v>
      </c>
      <c r="P8" s="1">
        <f t="shared" si="11"/>
        <v>8</v>
      </c>
      <c r="Q8" s="1">
        <f t="shared" si="12"/>
        <v>8</v>
      </c>
      <c r="R8" s="1">
        <f t="shared" si="13"/>
        <v>8</v>
      </c>
      <c r="S8" s="19">
        <v>80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68">
        <v>316</v>
      </c>
      <c r="C9" s="52" t="s">
        <v>383</v>
      </c>
      <c r="D9" s="18"/>
      <c r="E9" s="1">
        <f t="shared" si="0"/>
        <v>2</v>
      </c>
      <c r="F9" s="1">
        <f t="shared" si="1"/>
        <v>7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6</v>
      </c>
      <c r="P9" s="1">
        <f t="shared" si="11"/>
        <v>6</v>
      </c>
      <c r="Q9" s="1">
        <f t="shared" si="12"/>
        <v>6</v>
      </c>
      <c r="R9" s="1">
        <f t="shared" si="13"/>
        <v>6</v>
      </c>
      <c r="S9" s="19">
        <v>50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68">
        <v>341</v>
      </c>
      <c r="C10" s="52" t="s">
        <v>384</v>
      </c>
      <c r="D10" s="18"/>
      <c r="E10" s="1">
        <f t="shared" si="0"/>
        <v>2</v>
      </c>
      <c r="F10" s="1">
        <f t="shared" si="1"/>
        <v>7</v>
      </c>
      <c r="G10" s="1">
        <f t="shared" si="2"/>
        <v>7</v>
      </c>
      <c r="H10" s="1">
        <f t="shared" si="3"/>
        <v>2</v>
      </c>
      <c r="I10" s="1">
        <f t="shared" si="4"/>
        <v>2</v>
      </c>
      <c r="J10" s="1">
        <f t="shared" si="5"/>
        <v>2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6</v>
      </c>
      <c r="P10" s="1">
        <f t="shared" si="11"/>
        <v>6</v>
      </c>
      <c r="Q10" s="1">
        <f t="shared" si="12"/>
        <v>6</v>
      </c>
      <c r="R10" s="1">
        <f t="shared" si="13"/>
        <v>6</v>
      </c>
      <c r="S10" s="19">
        <v>50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68">
        <v>5827</v>
      </c>
      <c r="C11" s="52" t="s">
        <v>80</v>
      </c>
      <c r="D11" s="18"/>
      <c r="E11" s="1">
        <f t="shared" si="0"/>
        <v>3</v>
      </c>
      <c r="F11" s="1">
        <f t="shared" si="1"/>
        <v>8</v>
      </c>
      <c r="G11" s="1">
        <f t="shared" si="2"/>
        <v>8</v>
      </c>
      <c r="H11" s="1">
        <f t="shared" si="3"/>
        <v>3</v>
      </c>
      <c r="I11" s="1">
        <f t="shared" si="4"/>
        <v>3</v>
      </c>
      <c r="J11" s="1">
        <f t="shared" si="5"/>
        <v>3</v>
      </c>
      <c r="K11" s="1">
        <f t="shared" si="6"/>
        <v>3</v>
      </c>
      <c r="L11" s="1">
        <f t="shared" si="7"/>
        <v>3</v>
      </c>
      <c r="M11" s="1">
        <f t="shared" si="8"/>
        <v>3</v>
      </c>
      <c r="N11" s="1">
        <f t="shared" si="9"/>
        <v>3</v>
      </c>
      <c r="O11" s="1">
        <f t="shared" si="10"/>
        <v>8</v>
      </c>
      <c r="P11" s="1">
        <f t="shared" si="11"/>
        <v>8</v>
      </c>
      <c r="Q11" s="1">
        <f t="shared" si="12"/>
        <v>7</v>
      </c>
      <c r="R11" s="1">
        <f t="shared" si="13"/>
        <v>7</v>
      </c>
      <c r="S11" s="19">
        <v>70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68">
        <v>5842</v>
      </c>
      <c r="C12" s="52" t="s">
        <v>385</v>
      </c>
      <c r="D12" s="18"/>
      <c r="E12" s="1">
        <f t="shared" si="0"/>
        <v>3</v>
      </c>
      <c r="F12" s="1">
        <f t="shared" si="1"/>
        <v>8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2</v>
      </c>
      <c r="L12" s="1">
        <f t="shared" si="7"/>
        <v>2</v>
      </c>
      <c r="M12" s="1">
        <f t="shared" si="8"/>
        <v>2</v>
      </c>
      <c r="N12" s="1">
        <f t="shared" si="9"/>
        <v>2</v>
      </c>
      <c r="O12" s="1">
        <f t="shared" si="10"/>
        <v>7</v>
      </c>
      <c r="P12" s="1">
        <f t="shared" si="11"/>
        <v>7</v>
      </c>
      <c r="Q12" s="1">
        <f t="shared" si="12"/>
        <v>7</v>
      </c>
      <c r="R12" s="1">
        <f t="shared" si="13"/>
        <v>7</v>
      </c>
      <c r="S12" s="19">
        <v>60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68">
        <v>5852</v>
      </c>
      <c r="C13" s="52" t="s">
        <v>386</v>
      </c>
      <c r="D13" s="18"/>
      <c r="E13" s="1">
        <f t="shared" si="0"/>
        <v>3</v>
      </c>
      <c r="F13" s="1">
        <f t="shared" si="1"/>
        <v>8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2</v>
      </c>
      <c r="L13" s="1">
        <f t="shared" si="7"/>
        <v>2</v>
      </c>
      <c r="M13" s="1">
        <f t="shared" si="8"/>
        <v>2</v>
      </c>
      <c r="N13" s="1">
        <f t="shared" si="9"/>
        <v>2</v>
      </c>
      <c r="O13" s="1">
        <f t="shared" si="10"/>
        <v>7</v>
      </c>
      <c r="P13" s="1">
        <f t="shared" si="11"/>
        <v>7</v>
      </c>
      <c r="Q13" s="1">
        <f t="shared" si="12"/>
        <v>7</v>
      </c>
      <c r="R13" s="1">
        <f t="shared" si="13"/>
        <v>7</v>
      </c>
      <c r="S13" s="19">
        <v>60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68">
        <v>5857</v>
      </c>
      <c r="C14" s="52" t="s">
        <v>93</v>
      </c>
      <c r="D14" s="18"/>
      <c r="E14" s="1">
        <f t="shared" si="0"/>
        <v>4</v>
      </c>
      <c r="F14" s="1">
        <f t="shared" si="1"/>
        <v>9</v>
      </c>
      <c r="G14" s="1">
        <f t="shared" si="2"/>
        <v>9</v>
      </c>
      <c r="H14" s="1">
        <f t="shared" si="3"/>
        <v>4</v>
      </c>
      <c r="I14" s="1">
        <f t="shared" si="4"/>
        <v>4</v>
      </c>
      <c r="J14" s="1">
        <f t="shared" si="5"/>
        <v>4</v>
      </c>
      <c r="K14" s="1">
        <f t="shared" si="6"/>
        <v>4</v>
      </c>
      <c r="L14" s="1">
        <f t="shared" si="7"/>
        <v>4</v>
      </c>
      <c r="M14" s="1">
        <f t="shared" si="8"/>
        <v>3</v>
      </c>
      <c r="N14" s="1">
        <f t="shared" si="9"/>
        <v>3</v>
      </c>
      <c r="O14" s="1">
        <f t="shared" si="10"/>
        <v>8</v>
      </c>
      <c r="P14" s="1">
        <f t="shared" si="11"/>
        <v>8</v>
      </c>
      <c r="Q14" s="1">
        <f t="shared" si="12"/>
        <v>8</v>
      </c>
      <c r="R14" s="1">
        <f t="shared" si="13"/>
        <v>8</v>
      </c>
      <c r="S14" s="19">
        <v>80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7"/>
      <c r="C15" s="52"/>
      <c r="D15" s="18"/>
      <c r="E15" s="1">
        <f t="shared" si="0"/>
        <v>3</v>
      </c>
      <c r="F15" s="1">
        <f t="shared" si="1"/>
        <v>8</v>
      </c>
      <c r="G15" s="1">
        <f t="shared" si="2"/>
        <v>7</v>
      </c>
      <c r="H15" s="1">
        <f t="shared" si="3"/>
        <v>2</v>
      </c>
      <c r="I15" s="1">
        <f t="shared" si="4"/>
        <v>2</v>
      </c>
      <c r="J15" s="1">
        <f t="shared" si="5"/>
        <v>2</v>
      </c>
      <c r="K15" s="1">
        <f t="shared" si="6"/>
        <v>2</v>
      </c>
      <c r="L15" s="1">
        <f t="shared" si="7"/>
        <v>2</v>
      </c>
      <c r="M15" s="1">
        <f t="shared" si="8"/>
        <v>2</v>
      </c>
      <c r="N15" s="1">
        <f t="shared" si="9"/>
        <v>2</v>
      </c>
      <c r="O15" s="1">
        <f t="shared" si="10"/>
        <v>7</v>
      </c>
      <c r="P15" s="1">
        <f t="shared" si="11"/>
        <v>7</v>
      </c>
      <c r="Q15" s="1">
        <f t="shared" si="12"/>
        <v>7</v>
      </c>
      <c r="R15" s="1">
        <f t="shared" si="13"/>
        <v>7</v>
      </c>
      <c r="S15" s="19">
        <v>60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13"/>
      <c r="C16" s="56"/>
      <c r="D16" s="18"/>
      <c r="E16" s="1">
        <f t="shared" si="0"/>
        <v>2</v>
      </c>
      <c r="F16" s="1">
        <f t="shared" si="1"/>
        <v>7</v>
      </c>
      <c r="G16" s="1">
        <f t="shared" si="2"/>
        <v>7</v>
      </c>
      <c r="H16" s="1">
        <f t="shared" si="3"/>
        <v>2</v>
      </c>
      <c r="I16" s="1">
        <f t="shared" si="4"/>
        <v>2</v>
      </c>
      <c r="J16" s="1">
        <f t="shared" si="5"/>
        <v>2</v>
      </c>
      <c r="K16" s="1">
        <f t="shared" si="6"/>
        <v>1</v>
      </c>
      <c r="L16" s="1">
        <f t="shared" si="7"/>
        <v>1</v>
      </c>
      <c r="M16" s="1">
        <f t="shared" si="8"/>
        <v>1</v>
      </c>
      <c r="N16" s="1">
        <f t="shared" si="9"/>
        <v>1</v>
      </c>
      <c r="O16" s="1">
        <f t="shared" si="10"/>
        <v>6</v>
      </c>
      <c r="P16" s="1">
        <f t="shared" si="11"/>
        <v>6</v>
      </c>
      <c r="Q16" s="1">
        <f t="shared" si="12"/>
        <v>6</v>
      </c>
      <c r="R16" s="1">
        <f t="shared" si="13"/>
        <v>6</v>
      </c>
      <c r="S16" s="19">
        <v>50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7"/>
      <c r="C17" s="52"/>
      <c r="D17" s="18"/>
      <c r="E17" s="1">
        <f t="shared" si="0"/>
        <v>2</v>
      </c>
      <c r="F17" s="1">
        <f t="shared" si="1"/>
        <v>7</v>
      </c>
      <c r="G17" s="1">
        <f t="shared" si="2"/>
        <v>7</v>
      </c>
      <c r="H17" s="1">
        <f t="shared" si="3"/>
        <v>2</v>
      </c>
      <c r="I17" s="1">
        <f t="shared" si="4"/>
        <v>2</v>
      </c>
      <c r="J17" s="1">
        <f t="shared" si="5"/>
        <v>2</v>
      </c>
      <c r="K17" s="1">
        <f t="shared" si="6"/>
        <v>1</v>
      </c>
      <c r="L17" s="1">
        <f t="shared" si="7"/>
        <v>1</v>
      </c>
      <c r="M17" s="1">
        <f t="shared" si="8"/>
        <v>1</v>
      </c>
      <c r="N17" s="1">
        <f t="shared" si="9"/>
        <v>1</v>
      </c>
      <c r="O17" s="1">
        <f t="shared" si="10"/>
        <v>6</v>
      </c>
      <c r="P17" s="1">
        <f t="shared" si="11"/>
        <v>6</v>
      </c>
      <c r="Q17" s="1">
        <f t="shared" si="12"/>
        <v>6</v>
      </c>
      <c r="R17" s="1">
        <f t="shared" si="13"/>
        <v>6</v>
      </c>
      <c r="S17" s="19">
        <v>50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7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6" t="str">
        <f>'9-A'!A1</f>
        <v> 2018-2019 EĞİTİM ÖĞRETİM YILIMATEMATİK DERSİ DERS DIŞI PERFORMANS DEĞERLENDİRME ÖLÇEĞİ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  <c r="W1" s="4"/>
      <c r="X1" s="4"/>
      <c r="Y1" s="4"/>
      <c r="Z1" s="4"/>
    </row>
    <row r="2" spans="1:26" ht="15.75" customHeight="1">
      <c r="A2" s="77" t="s">
        <v>14</v>
      </c>
      <c r="B2" s="80" t="s">
        <v>180</v>
      </c>
      <c r="C2" s="81"/>
      <c r="D2" s="3"/>
      <c r="E2" s="84" t="s">
        <v>21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</row>
    <row r="3" spans="1:36" ht="14.25" customHeight="1">
      <c r="A3" s="78"/>
      <c r="B3" s="82"/>
      <c r="C3" s="83"/>
      <c r="D3" s="6"/>
      <c r="E3" s="85" t="s">
        <v>202</v>
      </c>
      <c r="F3" s="85"/>
      <c r="G3" s="85"/>
      <c r="H3" s="85"/>
      <c r="I3" s="85" t="s">
        <v>203</v>
      </c>
      <c r="J3" s="85"/>
      <c r="K3" s="85"/>
      <c r="L3" s="85"/>
      <c r="M3" s="85"/>
      <c r="N3" s="85"/>
      <c r="O3" s="85" t="s">
        <v>201</v>
      </c>
      <c r="P3" s="85"/>
      <c r="Q3" s="85"/>
      <c r="R3" s="85"/>
      <c r="S3" s="7"/>
      <c r="T3" s="8"/>
      <c r="U3" s="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84.5" customHeight="1">
      <c r="A4" s="79"/>
      <c r="B4" s="73" t="s">
        <v>19</v>
      </c>
      <c r="C4" s="74"/>
      <c r="D4" s="9"/>
      <c r="E4" s="10" t="s">
        <v>200</v>
      </c>
      <c r="F4" s="11" t="s">
        <v>204</v>
      </c>
      <c r="G4" s="36" t="s">
        <v>205</v>
      </c>
      <c r="H4" s="11" t="s">
        <v>23</v>
      </c>
      <c r="I4" s="11" t="s">
        <v>206</v>
      </c>
      <c r="J4" s="11" t="s">
        <v>4</v>
      </c>
      <c r="K4" s="36" t="s">
        <v>24</v>
      </c>
      <c r="L4" s="11" t="s">
        <v>25</v>
      </c>
      <c r="M4" s="11" t="s">
        <v>12</v>
      </c>
      <c r="N4" s="36" t="s">
        <v>11</v>
      </c>
      <c r="O4" s="11" t="s">
        <v>26</v>
      </c>
      <c r="P4" s="11" t="s">
        <v>27</v>
      </c>
      <c r="Q4" s="11" t="s">
        <v>28</v>
      </c>
      <c r="R4" s="11" t="s">
        <v>29</v>
      </c>
      <c r="S4" s="38" t="s">
        <v>20</v>
      </c>
      <c r="T4" s="8"/>
      <c r="U4" s="12" t="s">
        <v>14</v>
      </c>
      <c r="V4" s="24"/>
      <c r="W4" s="25" t="s">
        <v>17</v>
      </c>
      <c r="X4" s="2" t="s">
        <v>1</v>
      </c>
      <c r="Y4" s="2" t="s">
        <v>2</v>
      </c>
      <c r="Z4" s="2" t="s">
        <v>3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4</v>
      </c>
      <c r="AH4" s="2" t="s">
        <v>5</v>
      </c>
      <c r="AI4" s="2" t="s">
        <v>6</v>
      </c>
      <c r="AJ4" s="2" t="s">
        <v>7</v>
      </c>
    </row>
    <row r="5" spans="1:255" ht="16.5" customHeight="1">
      <c r="A5" s="13" t="s">
        <v>15</v>
      </c>
      <c r="B5" s="14" t="s">
        <v>0</v>
      </c>
      <c r="C5" s="14" t="s">
        <v>16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68">
        <v>50</v>
      </c>
      <c r="C6" s="41" t="s">
        <v>387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1</v>
      </c>
      <c r="L6" s="1">
        <f aca="true" t="shared" si="7" ref="L6:L40">IF(S6="","",(IF(D6="YOK",(VLOOKUP(S6,$V$90:$AJ$154,9,0)),(VLOOKUP(S6,$V$10:$AJ$82,9,0)))))</f>
        <v>1</v>
      </c>
      <c r="M6" s="1">
        <f aca="true" t="shared" si="8" ref="M6:M40">IF(S6="","",(IF(D6="YOK",(VLOOKUP(S6,$V$90:$AJ$154,10,0)),(VLOOKUP(S6,$V$10:$AJ$82,10,0)))))</f>
        <v>1</v>
      </c>
      <c r="N6" s="1">
        <f aca="true" t="shared" si="9" ref="N6:N40">IF(S6="","",(IF(D6="YOK",(VLOOKUP(S6,$V$90:$AJ$154,11,0)),(VLOOKUP(S6,$V$10:$AJ$82,11,0)))))</f>
        <v>1</v>
      </c>
      <c r="O6" s="1">
        <f aca="true" t="shared" si="10" ref="O6:O40">IF(S6="","",(IF(D6="YOK",(VLOOKUP(S6,$V$90:$AJ$154,12,0)),(VLOOKUP(S6,$V$10:$AJ$82,12,0)))))</f>
        <v>6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68">
        <v>167</v>
      </c>
      <c r="C7" s="41" t="s">
        <v>388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68">
        <v>179</v>
      </c>
      <c r="C8" s="41" t="s">
        <v>389</v>
      </c>
      <c r="D8" s="18"/>
      <c r="E8" s="1">
        <f t="shared" si="0"/>
        <v>3</v>
      </c>
      <c r="F8" s="1">
        <f t="shared" si="1"/>
        <v>8</v>
      </c>
      <c r="G8" s="1">
        <f t="shared" si="2"/>
        <v>7</v>
      </c>
      <c r="H8" s="1">
        <f t="shared" si="3"/>
        <v>2</v>
      </c>
      <c r="I8" s="1">
        <f t="shared" si="4"/>
        <v>2</v>
      </c>
      <c r="J8" s="1">
        <f t="shared" si="5"/>
        <v>2</v>
      </c>
      <c r="K8" s="1">
        <f t="shared" si="6"/>
        <v>2</v>
      </c>
      <c r="L8" s="1">
        <f t="shared" si="7"/>
        <v>2</v>
      </c>
      <c r="M8" s="1">
        <f t="shared" si="8"/>
        <v>2</v>
      </c>
      <c r="N8" s="1">
        <f t="shared" si="9"/>
        <v>2</v>
      </c>
      <c r="O8" s="1">
        <f t="shared" si="10"/>
        <v>7</v>
      </c>
      <c r="P8" s="1">
        <f t="shared" si="11"/>
        <v>7</v>
      </c>
      <c r="Q8" s="1">
        <f t="shared" si="12"/>
        <v>7</v>
      </c>
      <c r="R8" s="1">
        <f t="shared" si="13"/>
        <v>7</v>
      </c>
      <c r="S8" s="19">
        <v>60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68">
        <v>209</v>
      </c>
      <c r="C9" s="41" t="s">
        <v>390</v>
      </c>
      <c r="D9" s="18"/>
      <c r="E9" s="1">
        <f t="shared" si="0"/>
        <v>2</v>
      </c>
      <c r="F9" s="1">
        <f t="shared" si="1"/>
        <v>7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6</v>
      </c>
      <c r="P9" s="1">
        <f t="shared" si="11"/>
        <v>6</v>
      </c>
      <c r="Q9" s="1">
        <f t="shared" si="12"/>
        <v>6</v>
      </c>
      <c r="R9" s="1">
        <f t="shared" si="13"/>
        <v>6</v>
      </c>
      <c r="S9" s="19">
        <v>50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68">
        <v>211</v>
      </c>
      <c r="C10" s="41" t="s">
        <v>391</v>
      </c>
      <c r="D10" s="18"/>
      <c r="E10" s="1">
        <f t="shared" si="0"/>
        <v>2</v>
      </c>
      <c r="F10" s="1">
        <f t="shared" si="1"/>
        <v>7</v>
      </c>
      <c r="G10" s="1">
        <f t="shared" si="2"/>
        <v>7</v>
      </c>
      <c r="H10" s="1">
        <f t="shared" si="3"/>
        <v>2</v>
      </c>
      <c r="I10" s="1">
        <f t="shared" si="4"/>
        <v>2</v>
      </c>
      <c r="J10" s="1">
        <f t="shared" si="5"/>
        <v>2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6</v>
      </c>
      <c r="P10" s="1">
        <f t="shared" si="11"/>
        <v>6</v>
      </c>
      <c r="Q10" s="1">
        <f t="shared" si="12"/>
        <v>6</v>
      </c>
      <c r="R10" s="1">
        <f t="shared" si="13"/>
        <v>6</v>
      </c>
      <c r="S10" s="19">
        <v>50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68">
        <v>220</v>
      </c>
      <c r="C11" s="41" t="s">
        <v>392</v>
      </c>
      <c r="D11" s="18"/>
      <c r="E11" s="1">
        <f t="shared" si="0"/>
        <v>3</v>
      </c>
      <c r="F11" s="1">
        <f t="shared" si="1"/>
        <v>8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2</v>
      </c>
      <c r="L11" s="1">
        <f t="shared" si="7"/>
        <v>2</v>
      </c>
      <c r="M11" s="1">
        <f t="shared" si="8"/>
        <v>2</v>
      </c>
      <c r="N11" s="1">
        <f t="shared" si="9"/>
        <v>2</v>
      </c>
      <c r="O11" s="1">
        <f t="shared" si="10"/>
        <v>7</v>
      </c>
      <c r="P11" s="1">
        <f t="shared" si="11"/>
        <v>7</v>
      </c>
      <c r="Q11" s="1">
        <f t="shared" si="12"/>
        <v>7</v>
      </c>
      <c r="R11" s="1">
        <f t="shared" si="13"/>
        <v>7</v>
      </c>
      <c r="S11" s="19">
        <v>60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68">
        <v>221</v>
      </c>
      <c r="C12" s="41" t="s">
        <v>393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68">
        <v>230</v>
      </c>
      <c r="C13" s="41" t="s">
        <v>394</v>
      </c>
      <c r="D13" s="18"/>
      <c r="E13" s="1">
        <f t="shared" si="0"/>
        <v>2</v>
      </c>
      <c r="F13" s="1">
        <f t="shared" si="1"/>
        <v>7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6</v>
      </c>
      <c r="P13" s="1">
        <f t="shared" si="11"/>
        <v>6</v>
      </c>
      <c r="Q13" s="1">
        <f t="shared" si="12"/>
        <v>6</v>
      </c>
      <c r="R13" s="1">
        <f t="shared" si="13"/>
        <v>6</v>
      </c>
      <c r="S13" s="19">
        <v>50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68">
        <v>231</v>
      </c>
      <c r="C14" s="41" t="s">
        <v>395</v>
      </c>
      <c r="D14" s="18"/>
      <c r="E14" s="1">
        <f t="shared" si="0"/>
        <v>2</v>
      </c>
      <c r="F14" s="1">
        <f t="shared" si="1"/>
        <v>7</v>
      </c>
      <c r="G14" s="1">
        <f t="shared" si="2"/>
        <v>7</v>
      </c>
      <c r="H14" s="1">
        <f t="shared" si="3"/>
        <v>2</v>
      </c>
      <c r="I14" s="1">
        <f t="shared" si="4"/>
        <v>2</v>
      </c>
      <c r="J14" s="1">
        <f t="shared" si="5"/>
        <v>2</v>
      </c>
      <c r="K14" s="1">
        <f t="shared" si="6"/>
        <v>1</v>
      </c>
      <c r="L14" s="1">
        <f t="shared" si="7"/>
        <v>1</v>
      </c>
      <c r="M14" s="1">
        <f t="shared" si="8"/>
        <v>1</v>
      </c>
      <c r="N14" s="1">
        <f t="shared" si="9"/>
        <v>1</v>
      </c>
      <c r="O14" s="1">
        <f t="shared" si="10"/>
        <v>6</v>
      </c>
      <c r="P14" s="1">
        <f t="shared" si="11"/>
        <v>6</v>
      </c>
      <c r="Q14" s="1">
        <f t="shared" si="12"/>
        <v>6</v>
      </c>
      <c r="R14" s="1">
        <f t="shared" si="13"/>
        <v>6</v>
      </c>
      <c r="S14" s="19">
        <v>50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68">
        <v>347</v>
      </c>
      <c r="C15" s="41" t="s">
        <v>396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68">
        <v>349</v>
      </c>
      <c r="C16" s="41" t="s">
        <v>397</v>
      </c>
      <c r="D16" s="18"/>
      <c r="E16" s="1">
        <f t="shared" si="0"/>
        <v>4</v>
      </c>
      <c r="F16" s="1">
        <f t="shared" si="1"/>
        <v>9</v>
      </c>
      <c r="G16" s="1">
        <f t="shared" si="2"/>
        <v>9</v>
      </c>
      <c r="H16" s="1">
        <f t="shared" si="3"/>
        <v>4</v>
      </c>
      <c r="I16" s="1">
        <f t="shared" si="4"/>
        <v>4</v>
      </c>
      <c r="J16" s="1">
        <f t="shared" si="5"/>
        <v>4</v>
      </c>
      <c r="K16" s="1">
        <f t="shared" si="6"/>
        <v>4</v>
      </c>
      <c r="L16" s="1">
        <f t="shared" si="7"/>
        <v>4</v>
      </c>
      <c r="M16" s="1">
        <f t="shared" si="8"/>
        <v>3</v>
      </c>
      <c r="N16" s="1">
        <f t="shared" si="9"/>
        <v>3</v>
      </c>
      <c r="O16" s="1">
        <f t="shared" si="10"/>
        <v>8</v>
      </c>
      <c r="P16" s="1">
        <f t="shared" si="11"/>
        <v>8</v>
      </c>
      <c r="Q16" s="1">
        <f t="shared" si="12"/>
        <v>8</v>
      </c>
      <c r="R16" s="1">
        <f t="shared" si="13"/>
        <v>8</v>
      </c>
      <c r="S16" s="19">
        <v>80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68">
        <v>5845</v>
      </c>
      <c r="C17" s="41" t="s">
        <v>88</v>
      </c>
      <c r="D17" s="18"/>
      <c r="E17" s="1">
        <f t="shared" si="0"/>
        <v>4</v>
      </c>
      <c r="F17" s="1">
        <f t="shared" si="1"/>
        <v>9</v>
      </c>
      <c r="G17" s="1">
        <f t="shared" si="2"/>
        <v>9</v>
      </c>
      <c r="H17" s="1">
        <f t="shared" si="3"/>
        <v>4</v>
      </c>
      <c r="I17" s="1">
        <f t="shared" si="4"/>
        <v>4</v>
      </c>
      <c r="J17" s="1">
        <f t="shared" si="5"/>
        <v>4</v>
      </c>
      <c r="K17" s="1">
        <f t="shared" si="6"/>
        <v>4</v>
      </c>
      <c r="L17" s="1">
        <f t="shared" si="7"/>
        <v>4</v>
      </c>
      <c r="M17" s="1">
        <f t="shared" si="8"/>
        <v>3</v>
      </c>
      <c r="N17" s="1">
        <f t="shared" si="9"/>
        <v>3</v>
      </c>
      <c r="O17" s="1">
        <f t="shared" si="10"/>
        <v>8</v>
      </c>
      <c r="P17" s="1">
        <f t="shared" si="11"/>
        <v>8</v>
      </c>
      <c r="Q17" s="1">
        <f t="shared" si="12"/>
        <v>8</v>
      </c>
      <c r="R17" s="1">
        <f t="shared" si="13"/>
        <v>8</v>
      </c>
      <c r="S17" s="19">
        <v>80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0"/>
      <c r="C18" s="41"/>
      <c r="D18" s="18"/>
      <c r="E18" s="1">
        <f t="shared" si="0"/>
        <v>4</v>
      </c>
      <c r="F18" s="1">
        <f t="shared" si="1"/>
        <v>9</v>
      </c>
      <c r="G18" s="1">
        <f t="shared" si="2"/>
        <v>9</v>
      </c>
      <c r="H18" s="1">
        <f t="shared" si="3"/>
        <v>4</v>
      </c>
      <c r="I18" s="1">
        <f t="shared" si="4"/>
        <v>4</v>
      </c>
      <c r="J18" s="1">
        <f t="shared" si="5"/>
        <v>4</v>
      </c>
      <c r="K18" s="1">
        <f t="shared" si="6"/>
        <v>4</v>
      </c>
      <c r="L18" s="1">
        <f t="shared" si="7"/>
        <v>4</v>
      </c>
      <c r="M18" s="1">
        <f t="shared" si="8"/>
        <v>3</v>
      </c>
      <c r="N18" s="1">
        <f t="shared" si="9"/>
        <v>3</v>
      </c>
      <c r="O18" s="1">
        <f t="shared" si="10"/>
        <v>8</v>
      </c>
      <c r="P18" s="1">
        <f t="shared" si="11"/>
        <v>8</v>
      </c>
      <c r="Q18" s="1">
        <f t="shared" si="12"/>
        <v>8</v>
      </c>
      <c r="R18" s="1">
        <f t="shared" si="13"/>
        <v>8</v>
      </c>
      <c r="S18" s="19">
        <v>80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0"/>
      <c r="C19" s="41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1"/>
      <c r="C20" s="41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1"/>
      <c r="C21" s="41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1"/>
      <c r="C22" s="41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1"/>
      <c r="C23" s="41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/>
      <c r="C24" s="41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/>
      <c r="C25" s="41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/>
      <c r="C26" s="41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/>
      <c r="C27" s="41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3"/>
      <c r="C31" s="5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14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14</v>
      </c>
      <c r="J42" s="34" t="s">
        <v>14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5" t="str">
        <f>'9-A'!K43</f>
        <v>İSMET ÇETİN</v>
      </c>
      <c r="L43" s="75"/>
      <c r="M43" s="75"/>
      <c r="N43" s="75"/>
      <c r="O43" s="75"/>
      <c r="P43" s="75"/>
      <c r="Q43" s="75"/>
      <c r="R43" s="75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14</v>
      </c>
      <c r="K44" s="75" t="str">
        <f>'9-A'!K44</f>
        <v>MATEMATİK ÖĞRETMENİ</v>
      </c>
      <c r="L44" s="75"/>
      <c r="M44" s="75"/>
      <c r="N44" s="75"/>
      <c r="O44" s="75"/>
      <c r="P44" s="75"/>
      <c r="Q44" s="75"/>
      <c r="R44" s="75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İsmet</cp:lastModifiedBy>
  <cp:lastPrinted>2015-01-21T12:00:59Z</cp:lastPrinted>
  <dcterms:created xsi:type="dcterms:W3CDTF">2008-01-03T18:39:31Z</dcterms:created>
  <dcterms:modified xsi:type="dcterms:W3CDTF">2018-12-27T00:03:11Z</dcterms:modified>
  <cp:category/>
  <cp:version/>
  <cp:contentType/>
  <cp:contentStatus/>
</cp:coreProperties>
</file>